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7"/>
  </bookViews>
  <sheets>
    <sheet name="COVER" sheetId="1" r:id="rId1"/>
    <sheet name="Summary" sheetId="2" r:id="rId2"/>
    <sheet name="Yuran MM Pra" sheetId="3" r:id="rId3"/>
    <sheet name="Yuran MM Pos" sheetId="4" r:id="rId4"/>
    <sheet name="Yuran MM DLP" sheetId="5" r:id="rId5"/>
    <sheet name="Yuran MM Sum" sheetId="6" r:id="rId6"/>
    <sheet name="Tapak" sheetId="7" r:id="rId7"/>
    <sheet name="Imbuhan balik" sheetId="8" r:id="rId8"/>
  </sheets>
  <definedNames>
    <definedName name="_xlnm.Print_Area" localSheetId="7">'Imbuhan balik'!$A$1:$AJ$124</definedName>
    <definedName name="_xlnm.Print_Area" localSheetId="4">'Yuran MM DLP'!$A$1:$N$32</definedName>
    <definedName name="_xlnm.Print_Area" localSheetId="3">'Yuran MM Pos'!$A$1:$N$35</definedName>
    <definedName name="_xlnm.Print_Area" localSheetId="2">'Yuran MM Pra'!$A$1:$N$58</definedName>
    <definedName name="_xlnm.Print_Area" localSheetId="5">'Yuran MM Sum'!$A$1:$N$29</definedName>
    <definedName name="_xlnm.Print_Titles" localSheetId="7">'Imbuhan balik'!$1:$7</definedName>
    <definedName name="_xlnm.Print_Titles" localSheetId="6">'Tapak'!$6:$6</definedName>
    <definedName name="_xlnm.Print_Titles" localSheetId="4">'Yuran MM DLP'!$12:$12</definedName>
    <definedName name="_xlnm.Print_Titles" localSheetId="3">'Yuran MM Pos'!$12:$12</definedName>
    <definedName name="_xlnm.Print_Titles" localSheetId="2">'Yuran MM Pra'!$12:$12</definedName>
  </definedNames>
  <calcPr fullCalcOnLoad="1"/>
</workbook>
</file>

<file path=xl/sharedStrings.xml><?xml version="1.0" encoding="utf-8"?>
<sst xmlns="http://schemas.openxmlformats.org/spreadsheetml/2006/main" count="671" uniqueCount="255">
  <si>
    <t>A</t>
  </si>
  <si>
    <t xml:space="preserve">Projek </t>
  </si>
  <si>
    <t>Kos</t>
  </si>
  <si>
    <t>Tempoh</t>
  </si>
  <si>
    <t>Perunding</t>
  </si>
  <si>
    <t>:</t>
  </si>
  <si>
    <t>Butir-butir di dalam jadual adalah berdasarkan laporan yang disediakan oleh perunding :</t>
  </si>
  <si>
    <t>Cadangan Perunding</t>
  </si>
  <si>
    <t>Cadangan JKR</t>
  </si>
  <si>
    <t>+</t>
  </si>
  <si>
    <t>x</t>
  </si>
  <si>
    <t>Jumlah</t>
  </si>
  <si>
    <t>=</t>
  </si>
  <si>
    <t>B</t>
  </si>
  <si>
    <t>2.</t>
  </si>
  <si>
    <t>(RM)</t>
  </si>
  <si>
    <t>1.</t>
  </si>
  <si>
    <t>C</t>
  </si>
  <si>
    <t>KOS IMBUHAN BALIK</t>
  </si>
  <si>
    <t>Butir-butir di dalam jadual adalah berdasarkan laporan dari pihak perunding dan cadangan pihak JKR :</t>
  </si>
  <si>
    <t xml:space="preserve">a) </t>
  </si>
  <si>
    <t>Bil Perjalanan</t>
  </si>
  <si>
    <t xml:space="preserve">b) </t>
  </si>
  <si>
    <t>km</t>
  </si>
  <si>
    <t>trip</t>
  </si>
  <si>
    <t>Description</t>
  </si>
  <si>
    <t>Rate</t>
  </si>
  <si>
    <t>Total</t>
  </si>
  <si>
    <t>Lithography Expenses</t>
  </si>
  <si>
    <t>Unit/sht</t>
  </si>
  <si>
    <t>Qty/set</t>
  </si>
  <si>
    <t>/set</t>
  </si>
  <si>
    <t>/sht</t>
  </si>
  <si>
    <t>3.</t>
  </si>
  <si>
    <t>Kos Perhubungan</t>
  </si>
  <si>
    <t>Kadar/bln (RM)</t>
  </si>
  <si>
    <t>Bil. Bulan</t>
  </si>
  <si>
    <t>Total (RM)</t>
  </si>
  <si>
    <t>(max)</t>
  </si>
  <si>
    <t>Rumusan :</t>
  </si>
  <si>
    <t>CAWANGAN ARKITEK</t>
  </si>
  <si>
    <t>BIL : (   ) JKR</t>
  </si>
  <si>
    <t>(    ) JKR(CA) G10/021</t>
  </si>
  <si>
    <t>Tarikh :</t>
  </si>
  <si>
    <t>MAKLUMAT PROJEK</t>
  </si>
  <si>
    <t xml:space="preserve">CADANGAN TEKNIKAL DAN KEWANGAN PERUNDING </t>
  </si>
  <si>
    <t xml:space="preserve">Bil </t>
  </si>
  <si>
    <t>Perkara</t>
  </si>
  <si>
    <t>Cadangan Perunding (RM)</t>
  </si>
  <si>
    <t>JKR (RM)</t>
  </si>
  <si>
    <t xml:space="preserve">  Kos Penyeliaan Pembinaan*</t>
  </si>
  <si>
    <t xml:space="preserve">  Kos Imbuhan Balik</t>
  </si>
  <si>
    <t>JUMLAH KOS PERUNDING :</t>
  </si>
  <si>
    <t>Rujuk lampiran bagi perkiraan terperinci</t>
  </si>
  <si>
    <t>KEPUTUSAN JAWATANKUASA TEKNIKAL DAN KEWANGAN PERUNDING (JTKP)</t>
  </si>
  <si>
    <t>Kos Yang Dipersetujui (RM)</t>
  </si>
  <si>
    <t xml:space="preserve">  Kos Penyeliaan Pembinaan</t>
  </si>
  <si>
    <t>KOS PERUNDING YANG DIPERSETUJUI:</t>
  </si>
  <si>
    <t>PAKAR/WAKIL CKUB</t>
  </si>
  <si>
    <t>HOPT/WAKIL CWG SBU</t>
  </si>
  <si>
    <t>…………………………………</t>
  </si>
  <si>
    <t>(                                             )</t>
  </si>
  <si>
    <t>(                                           )</t>
  </si>
  <si>
    <t>PENGERUSI JTKP</t>
  </si>
  <si>
    <t>Tarikh kelulusan nama perunding oleh LPA JKR:</t>
  </si>
  <si>
    <t>(tindakan Urusetia Perunding)</t>
  </si>
  <si>
    <r>
      <t xml:space="preserve">Skop Perkhidmatan: </t>
    </r>
    <r>
      <rPr>
        <b/>
        <sz val="10"/>
        <rFont val="Arial"/>
        <family val="2"/>
      </rPr>
      <t>ARKITEK</t>
    </r>
  </si>
  <si>
    <t>Kos Dokumentasi &amp; Penyediaan Laporan</t>
  </si>
  <si>
    <t>a</t>
  </si>
  <si>
    <t>b</t>
  </si>
  <si>
    <t>Kos Pengangkutan/Perjalanan Dan Elaun Penginapan &amp; Sara Hidup</t>
  </si>
  <si>
    <t>Peringkat</t>
  </si>
  <si>
    <t>Bil Personel</t>
  </si>
  <si>
    <t>Pembinaan</t>
  </si>
  <si>
    <t>Pos Kontrak (DLP)</t>
  </si>
  <si>
    <t>Pra-kontrak (Design)</t>
  </si>
  <si>
    <t>Anggaran Kos Perjalanan</t>
  </si>
  <si>
    <t>Kos Tol (Return)</t>
  </si>
  <si>
    <t>RM</t>
  </si>
  <si>
    <t>Jumlah Kos Perjalanan</t>
  </si>
  <si>
    <t>Tempoh (bln)</t>
  </si>
  <si>
    <t>Kos Perjalanan/ Trip</t>
  </si>
  <si>
    <t xml:space="preserve">Nota: </t>
  </si>
  <si>
    <t>1) Pra kontrak:Perjalanan sekali sebulan untuk seorang selama 6 bulan</t>
  </si>
  <si>
    <t>3) Pembinaan:Perjalanan sekali sebulan untuk seorang selama 24 bulan (mesy. teknikal)</t>
  </si>
  <si>
    <t>2) Pembinaan:Perjalanan sekali sebulan untuk seorang selama 24 bulan (mesy. tapak)</t>
  </si>
  <si>
    <t>4) DLP:Perjalanan sekali setiap 3 bulan untuk seorang selama 12 bulan.</t>
  </si>
  <si>
    <t>1) Pra kontrak:Perjalanan dua kali sebulan untuk dua orang selama 6 bulan</t>
  </si>
  <si>
    <t>2) Pembinaan:Perjalanan sekali setiap 3 bulan seorang selama 24 bulan (mesy. koordinasi)</t>
  </si>
  <si>
    <t>JUMLAH KOS PERJALANAN</t>
  </si>
  <si>
    <t>(a)</t>
  </si>
  <si>
    <t>(b)</t>
  </si>
  <si>
    <t>LAPORAN DAN PERAKUAN KOS PERUNDING JAWATANKUASA TEKNIKAL DAN KEWANGAN PERUNDING</t>
  </si>
  <si>
    <t>bagi kos penyeliaan pembinaan berbanding RM</t>
  </si>
  <si>
    <t xml:space="preserve">yang dicadangkan </t>
  </si>
  <si>
    <t>KOS PENYELIAAN PEMBINAAN</t>
  </si>
  <si>
    <t>JUMLAH KESELURUHAN (1) + (2) + (3) :</t>
  </si>
  <si>
    <t xml:space="preserve"> 1.    Peratusan imbuhanbalik yang dicadangkan JKR ialah </t>
  </si>
  <si>
    <t>%</t>
  </si>
  <si>
    <t>bagi kos imbuhanbalik berbanding</t>
  </si>
  <si>
    <t xml:space="preserve">yang dicadangkan oleh pihak perunding. </t>
  </si>
  <si>
    <t>Hotel</t>
  </si>
  <si>
    <t>Elaun Makan</t>
  </si>
  <si>
    <t>Jumlah Perjalanan</t>
  </si>
  <si>
    <t>Tiket Penerbangan + Cukai</t>
  </si>
  <si>
    <t>ERL &amp; Teksi</t>
  </si>
  <si>
    <t>LAPORAN DAN PERAKUAN KOS PERUNDING JAWATANKUASA TEKNIKAL DAN KEWANGAN PERUNDING CAWANGAN ARKITEK (JTKP CA)</t>
  </si>
  <si>
    <t>PERUNDING ARKITEK:</t>
  </si>
  <si>
    <t xml:space="preserve">  Yuran Perunding*</t>
  </si>
  <si>
    <t>Kaedah Bayaran</t>
  </si>
  <si>
    <t xml:space="preserve">Nama </t>
  </si>
  <si>
    <t>Jawatan</t>
  </si>
  <si>
    <t>Pengarah Projek</t>
  </si>
  <si>
    <t>Gaji (RM)</t>
  </si>
  <si>
    <t>FP</t>
  </si>
  <si>
    <t>MM</t>
  </si>
  <si>
    <t>Pengalaman (Tahun)</t>
  </si>
  <si>
    <t>Jumlah (RM)</t>
  </si>
  <si>
    <t>IKHTISAS</t>
  </si>
  <si>
    <t>Bil</t>
  </si>
  <si>
    <t>Maklumat Kakitangan</t>
  </si>
  <si>
    <t>JUMLAH YURAN IKHTISAS</t>
  </si>
  <si>
    <t>SEPARA IKHTISAS</t>
  </si>
  <si>
    <t>Akan dinamakan</t>
  </si>
  <si>
    <t>JUMLAH YURAN SEPARA IKHTISAS</t>
  </si>
  <si>
    <t xml:space="preserve">PERKERANIAN </t>
  </si>
  <si>
    <t>JUMLAH YURAN PERKERANIAN</t>
  </si>
  <si>
    <t>JUMLAH YURAN PERUNDING ( A + B + C)</t>
  </si>
  <si>
    <t>CUKAI PERKHIDMATAN (5%)</t>
  </si>
  <si>
    <t>JUMLAH KESELURUHAN YURAN PERUNDING ( TERMASUK CUKAI PERKHIDMATAN )</t>
  </si>
  <si>
    <t xml:space="preserve">Input Masa </t>
  </si>
  <si>
    <t>Nota:</t>
  </si>
  <si>
    <t>Biodata setiap pekerja terlibat dan kesesuaianya bagi pelaksanaan kaji tersebut dari segi kelayakan akademil, pengalaman dll.</t>
  </si>
  <si>
    <t>Input masa hendaklah berpatutan bagi setiap kakitangan.</t>
  </si>
  <si>
    <t>Penentuan gaji pokok pekerja tetap adalah berdasarkan gaji semasa sebenar yang dibayar dengan sokongan satu penyata gaji yang disahkan oleh Firma Audit Luar dan/ atau Penyata caruman KWSP yang terbaru (3 bulan terakhir).</t>
  </si>
  <si>
    <t>b) Kakitangan Separa Ikhtisas/ Perkeranian :- tidak melebihi 8% atau RM 150.00 yang mana lebih rendah dari gaji pokok asal yang telah diluluskan.</t>
  </si>
  <si>
    <t>a) Kakitangan Ikhtisas :- tidak melebihi 5% atau RM 300.00 yang mana lebih rendah dari gaji pokok asal yang telah diluluskan.</t>
  </si>
  <si>
    <t>c) Kakitangan Sementara :- sama seperti pekerja tetap</t>
  </si>
  <si>
    <t>Struktur organisasi perunding hendaklah bersesuaian / berpadanan dengan skop kerja.</t>
  </si>
  <si>
    <t>Elaun Tapak</t>
  </si>
  <si>
    <t>Projek Arkitek</t>
  </si>
  <si>
    <t>COW (Diploma)</t>
  </si>
  <si>
    <t>JKR mencadangkan sebanyak RM</t>
  </si>
  <si>
    <r>
      <t xml:space="preserve">oleh pihak perunding. Perkiraan adalah berdasarkan tempoh </t>
    </r>
    <r>
      <rPr>
        <b/>
        <sz val="10"/>
        <rFont val="Century Gothic"/>
        <family val="2"/>
      </rPr>
      <t>pembinaan selama 24 bulan</t>
    </r>
    <r>
      <rPr>
        <sz val="10"/>
        <rFont val="Century Gothic"/>
        <family val="2"/>
      </rPr>
      <t xml:space="preserve"> dan </t>
    </r>
    <r>
      <rPr>
        <b/>
        <sz val="10"/>
        <rFont val="Century Gothic"/>
        <family val="2"/>
      </rPr>
      <t>3 bulan pertama DLP</t>
    </r>
    <r>
      <rPr>
        <sz val="10"/>
        <rFont val="Century Gothic"/>
        <family val="2"/>
      </rPr>
      <t>.</t>
    </r>
  </si>
  <si>
    <t>Bagi perkhidmatan melebihi 12 'man-months', pekerja tetap boleh diberi kenaikan gaji tahunan mengikut peraturan dan amalan firma perunding berkenaan tetapi gaji tahunan yang boleh dipertimbangkan oleh Kerajaan adalah seperti berikut:</t>
  </si>
  <si>
    <t>Cadangan Pembangunan Kampus Ke 2 INSPEN, Daerah Sepang, Selangor</t>
  </si>
  <si>
    <t>ATSA Architects Sdn. Bhd.</t>
  </si>
  <si>
    <t>Ar. Zulqaisar Hamidin</t>
  </si>
  <si>
    <t>Mr. Yee Teck Choon</t>
  </si>
  <si>
    <t>En. Zaimi Ridzuan</t>
  </si>
  <si>
    <t>En. Rizazawakhir Mohd Nor</t>
  </si>
  <si>
    <t>En. Suhaimy Mohd Yusof</t>
  </si>
  <si>
    <t>En. Norhisham Ismail</t>
  </si>
  <si>
    <t>Cik Dewi Kalsom Hamzah</t>
  </si>
  <si>
    <t>Pengarah Teknikal</t>
  </si>
  <si>
    <t>Sr. Projek Arkitek</t>
  </si>
  <si>
    <t>Sr. Design Arkitek</t>
  </si>
  <si>
    <t>Design Arkitek</t>
  </si>
  <si>
    <t>Mr. Robert Song</t>
  </si>
  <si>
    <t>Mr. Tan Khen Boon</t>
  </si>
  <si>
    <t>En. Rosdi Hj. Awang</t>
  </si>
  <si>
    <t>En. Mohd Azham Ibrahim</t>
  </si>
  <si>
    <t>En. Nik Annua Yusof</t>
  </si>
  <si>
    <t>En. Kavitan Harikrishnan</t>
  </si>
  <si>
    <t>En. Hisyammudin Ahmad</t>
  </si>
  <si>
    <t>En. Wan Mustaffa</t>
  </si>
  <si>
    <t>En. Alfi Yusra Mohd Nasir</t>
  </si>
  <si>
    <t>Koordinasi Projek</t>
  </si>
  <si>
    <t>Pelukis Pelan Kanan</t>
  </si>
  <si>
    <t>Pembantu Teknik Kanan</t>
  </si>
  <si>
    <t xml:space="preserve">Pelukis Pelan </t>
  </si>
  <si>
    <t>Pembantu Pelukis Pelan</t>
  </si>
  <si>
    <t>Arkitek Siswazah</t>
  </si>
  <si>
    <t>Noor Ashidah Salleh</t>
  </si>
  <si>
    <t>Nur Maslinda Zakaria</t>
  </si>
  <si>
    <t>Kerani Projek</t>
  </si>
  <si>
    <t>Resident Architect</t>
  </si>
  <si>
    <t>Perjalanan dari Kuala Lumpur (Tmn. Tun Dr. Ismail) ke tapak</t>
  </si>
  <si>
    <t>Perjalanan dari Kuala Lumpur (Pejabat) ke IP JKR</t>
  </si>
  <si>
    <t>Preliminary (Prinsipal)</t>
  </si>
  <si>
    <t>Preliminary (Arkitek Projek)</t>
  </si>
  <si>
    <t>Design (Prinsipal)</t>
  </si>
  <si>
    <t>Design (Arkitek Projek)</t>
  </si>
  <si>
    <t>Pembinaan (Prinsipal)</t>
  </si>
  <si>
    <t>Pembinaan (Ar.Projek)</t>
  </si>
  <si>
    <t>Pos Kontrak (DLP)-Prinsipal</t>
  </si>
  <si>
    <t>Pos Kontrak (DLP)-Ar.Projek</t>
  </si>
  <si>
    <t>Pembinaan (Ar. Projek)</t>
  </si>
  <si>
    <r>
      <t xml:space="preserve"> 2.</t>
    </r>
    <r>
      <rPr>
        <sz val="7"/>
        <rFont val="Times New Roman"/>
        <family val="1"/>
      </rPr>
      <t>    </t>
    </r>
    <r>
      <rPr>
        <sz val="9"/>
        <rFont val="Century Gothic"/>
        <family val="2"/>
      </rPr>
      <t xml:space="preserve">JKR mencadangkan </t>
    </r>
  </si>
  <si>
    <t>Bukan kakitangan ikhtisas</t>
  </si>
  <si>
    <r>
      <t xml:space="preserve">HOPT : </t>
    </r>
    <r>
      <rPr>
        <b/>
        <sz val="10"/>
        <rFont val="Arial"/>
        <family val="2"/>
      </rPr>
      <t>CAWANGAN KERJA BANGUNAN AM</t>
    </r>
  </si>
  <si>
    <t>CADANGAN PEMBANGUNAN KAMPUS KE 2 INSTITUT PENILAIAN NEGARA (INSPEN) DAERAH SEPANG, SELANGOR</t>
  </si>
  <si>
    <r>
      <t xml:space="preserve">Nama Projek: </t>
    </r>
    <r>
      <rPr>
        <b/>
        <sz val="10"/>
        <rFont val="Arial"/>
        <family val="2"/>
      </rPr>
      <t>Cadangan Pembangunan Kampus Ke 2 INSPEN, Daerah Sepang, Selangor</t>
    </r>
  </si>
  <si>
    <t>Kakitangan Ikhtisas</t>
  </si>
  <si>
    <t>Bukan kakitangan Separa Ikhtisas</t>
  </si>
  <si>
    <t>ATSA ARCHITECTS SDN. BHD (PAKEJ B)</t>
  </si>
  <si>
    <r>
      <t xml:space="preserve">Perunding Yang Dilantik: </t>
    </r>
    <r>
      <rPr>
        <b/>
        <sz val="10"/>
        <rFont val="Arial"/>
        <family val="2"/>
      </rPr>
      <t>ATSA ARCHITECTS SDN. BHD. (PAKEJ B)</t>
    </r>
  </si>
  <si>
    <t>CADANGAN PEMBANGUNAN KAMPUS KE 2 INSPEN DAERAH SEPANG, SELANGOR - PAKEJ B</t>
  </si>
  <si>
    <t>CADANGAN PEMBANGUNAN KAMPUS KE 2 INSPEN DAERAH SEPANG, SELANGOR- PAKEJ B</t>
  </si>
  <si>
    <t xml:space="preserve">              CADANGAN PEMBANGUNAN KAMPUS KE 2 INSPEN DAERAH SEPANG, SELANGOR - PAKEJ B</t>
  </si>
  <si>
    <t>* Tidak Termasuk 5% cukai kerajaan</t>
  </si>
  <si>
    <r>
      <t xml:space="preserve">Kos Projek: </t>
    </r>
    <r>
      <rPr>
        <b/>
        <sz val="10"/>
        <rFont val="Arial"/>
        <family val="2"/>
      </rPr>
      <t>RM 53,810,000.00</t>
    </r>
  </si>
  <si>
    <t>RM 53,810,000.00</t>
  </si>
  <si>
    <t xml:space="preserve">  Yuran Perunding</t>
  </si>
  <si>
    <t>YURAN PERUNDING - PRA KONTRAK (SCHEMATIC DESIGN, DESIGN DEVELOPMENT &amp; CONTRACT DOCUMENTATION)</t>
  </si>
  <si>
    <t>12 Bulan (36 Bulan)</t>
  </si>
  <si>
    <t>24 Bulan (36 Bulan)</t>
  </si>
  <si>
    <t>A1</t>
  </si>
  <si>
    <t>JUMLAH YURAN PERUNDING ( TERMASUK CUKAI PERKHIDMATAN )</t>
  </si>
  <si>
    <t>A3</t>
  </si>
  <si>
    <t>RUMUSAN</t>
  </si>
  <si>
    <t xml:space="preserve">PRA KONTRAK (SCHEMATIC DESIGN, DESIGN </t>
  </si>
  <si>
    <t>DEVELOPMENT &amp; CONTRACT DOCUMENTATION)</t>
  </si>
  <si>
    <t>JUMLAH YURAN PERUNDING</t>
  </si>
  <si>
    <t>Catatan</t>
  </si>
  <si>
    <t>Cadangan JKR (RM)</t>
  </si>
  <si>
    <t>12 Bulan</t>
  </si>
  <si>
    <t>A2</t>
  </si>
  <si>
    <t>YURAN PERUNDING - POST KONTRAK (CONTRACT ADMINISTRATION - CONSTRUCTION)</t>
  </si>
  <si>
    <t>POST KONTRAK (CONTRACT ADMINISTRATION -</t>
  </si>
  <si>
    <t>CONSTRUCTION)</t>
  </si>
  <si>
    <t>24 Bulan</t>
  </si>
  <si>
    <t>POST KONTRAK (DEFECT LIABILITY PERIOD)</t>
  </si>
  <si>
    <t>A4</t>
  </si>
  <si>
    <t>YURAN PERUNDING - POST KONTRAK (DEFECT LIABILITY PERIOD)</t>
  </si>
  <si>
    <t>JUMLAH YURAN PERUNDING ( A + B )</t>
  </si>
  <si>
    <t xml:space="preserve">12 Bulan </t>
  </si>
  <si>
    <t>Tidak dicadangkan</t>
  </si>
  <si>
    <t xml:space="preserve">SOKONGAN/PERKERANIAN </t>
  </si>
  <si>
    <t>JUMLAH YURAN SOKONGAN/PERKERANIAN</t>
  </si>
  <si>
    <r>
      <t>c) Kakitangan Sementara :- mengikut skala gaji yang ditetapkan di dalam Manual Perolehan (</t>
    </r>
    <r>
      <rPr>
        <b/>
        <sz val="10"/>
        <rFont val="Century Gothic"/>
        <family val="2"/>
      </rPr>
      <t xml:space="preserve">Lampiran H2 </t>
    </r>
    <r>
      <rPr>
        <sz val="10"/>
        <rFont val="Century Gothic"/>
        <family val="2"/>
      </rPr>
      <t>dan</t>
    </r>
    <r>
      <rPr>
        <b/>
        <sz val="10"/>
        <rFont val="Century Gothic"/>
        <family val="2"/>
      </rPr>
      <t xml:space="preserve"> H3</t>
    </r>
    <r>
      <rPr>
        <sz val="10"/>
        <rFont val="Century Gothic"/>
        <family val="2"/>
      </rPr>
      <t>)</t>
    </r>
  </si>
  <si>
    <t>tahun 1</t>
  </si>
  <si>
    <t>tahun 2</t>
  </si>
  <si>
    <t>tahun 3</t>
  </si>
  <si>
    <t>Kos Perhubungan (lump sum)</t>
  </si>
  <si>
    <t>-Laporan awal</t>
  </si>
  <si>
    <t>-Laporan Interim</t>
  </si>
  <si>
    <t>-Draf Laporan Akhir</t>
  </si>
  <si>
    <t>-Laporan Akhir</t>
  </si>
  <si>
    <t xml:space="preserve">-Schematic drawings </t>
  </si>
  <si>
    <t xml:space="preserve">  i)  berwarna</t>
  </si>
  <si>
    <t xml:space="preserve">  ii) tidak berwarna</t>
  </si>
  <si>
    <t>-Design development dwgs</t>
  </si>
  <si>
    <t>-Tender drawings</t>
  </si>
  <si>
    <t xml:space="preserve">-Contract drawings </t>
  </si>
  <si>
    <t>-Construction dwgs</t>
  </si>
  <si>
    <t>-Submission dwgs (A1 berwarna)</t>
  </si>
  <si>
    <t xml:space="preserve">  i)   Planning Submission</t>
  </si>
  <si>
    <t xml:space="preserve">  ii)  Building Submission</t>
  </si>
  <si>
    <t xml:space="preserve">  iii) Bomba Submission</t>
  </si>
  <si>
    <t>Binding</t>
  </si>
  <si>
    <t>Model &amp; Perspektif (jika diperlukan)</t>
  </si>
  <si>
    <t>*as per bill</t>
  </si>
  <si>
    <t>c</t>
  </si>
  <si>
    <t>Softcopy CD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</si>
</sst>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M&quot;* #,##0.00_ ;_ &quot;RM&quot;* \-#,##0.00_ ;_ &quot;RM&quot;* &quot;-&quot;??_ ;_ @_ 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[$€-2]\ #,##0.00_);[Red]\([$€-2]\ #,##0.00\)"/>
    <numFmt numFmtId="174" formatCode="_ &quot;RM&quot;* #,##0.000_ ;_ &quot;RM&quot;* \-#,##0.000_ ;_ &quot;RM&quot;* &quot;-&quot;??_ ;_ @_ "/>
    <numFmt numFmtId="175" formatCode="_ &quot;RM&quot;* #,##0.0_ ;_ &quot;RM&quot;* \-#,##0.0_ ;_ &quot;RM&quot;* &quot;-&quot;??_ ;_ @_ "/>
    <numFmt numFmtId="176" formatCode="_ &quot;RM&quot;* #,##0_ ;_ &quot;RM&quot;* \-#,##0_ ;_ &quot;RM&quot;* &quot;-&quot;??_ ;_ @_ "/>
    <numFmt numFmtId="177" formatCode="0.0"/>
    <numFmt numFmtId="178" formatCode="0.0000"/>
  </numFmts>
  <fonts count="2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u val="single"/>
      <sz val="9"/>
      <name val="Century Gothic"/>
      <family val="2"/>
    </font>
    <font>
      <b/>
      <i/>
      <u val="single"/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7"/>
      <name val="Times New Roman"/>
      <family val="1"/>
    </font>
    <font>
      <sz val="8"/>
      <name val="Arial"/>
      <family val="0"/>
    </font>
    <font>
      <sz val="10.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b/>
      <sz val="10.5"/>
      <name val="Arial"/>
      <family val="0"/>
    </font>
    <font>
      <i/>
      <sz val="10.5"/>
      <name val="Arial"/>
      <family val="2"/>
    </font>
    <font>
      <b/>
      <sz val="8"/>
      <name val="Century Gothic"/>
      <family val="2"/>
    </font>
    <font>
      <sz val="1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i/>
      <sz val="10"/>
      <name val="Century Gothic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43" fontId="6" fillId="0" borderId="0" xfId="15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 quotePrefix="1">
      <alignment horizontal="center"/>
    </xf>
    <xf numFmtId="4" fontId="15" fillId="0" borderId="7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0" fontId="14" fillId="0" borderId="5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left"/>
    </xf>
    <xf numFmtId="0" fontId="0" fillId="0" borderId="8" xfId="0" applyBorder="1" applyAlignment="1">
      <alignment/>
    </xf>
    <xf numFmtId="0" fontId="20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171" fontId="3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 indent="2"/>
    </xf>
    <xf numFmtId="43" fontId="5" fillId="0" borderId="9" xfId="15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 quotePrefix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3" fontId="3" fillId="0" borderId="11" xfId="15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43" fontId="3" fillId="0" borderId="7" xfId="15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171" fontId="3" fillId="0" borderId="6" xfId="15" applyNumberFormat="1" applyFont="1" applyBorder="1" applyAlignment="1">
      <alignment horizontal="center" vertical="center"/>
    </xf>
    <xf numFmtId="171" fontId="3" fillId="0" borderId="11" xfId="15" applyNumberFormat="1" applyFont="1" applyBorder="1" applyAlignment="1">
      <alignment horizontal="center" vertical="center"/>
    </xf>
    <xf numFmtId="43" fontId="3" fillId="0" borderId="6" xfId="15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6" xfId="15" applyFont="1" applyBorder="1" applyAlignment="1">
      <alignment vertical="center"/>
    </xf>
    <xf numFmtId="43" fontId="3" fillId="0" borderId="7" xfId="15" applyFont="1" applyBorder="1" applyAlignment="1">
      <alignment vertical="center"/>
    </xf>
    <xf numFmtId="43" fontId="3" fillId="0" borderId="4" xfId="15" applyFont="1" applyBorder="1" applyAlignment="1">
      <alignment vertical="center"/>
    </xf>
    <xf numFmtId="43" fontId="3" fillId="0" borderId="1" xfId="15" applyFont="1" applyBorder="1" applyAlignment="1">
      <alignment vertical="center"/>
    </xf>
    <xf numFmtId="43" fontId="3" fillId="0" borderId="16" xfId="15" applyFont="1" applyBorder="1" applyAlignment="1">
      <alignment vertical="center"/>
    </xf>
    <xf numFmtId="43" fontId="6" fillId="0" borderId="6" xfId="15" applyFont="1" applyBorder="1" applyAlignment="1">
      <alignment horizontal="center" vertical="center"/>
    </xf>
    <xf numFmtId="43" fontId="3" fillId="0" borderId="0" xfId="15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43" fontId="4" fillId="0" borderId="0" xfId="15" applyFont="1" applyBorder="1" applyAlignment="1">
      <alignment horizontal="left" vertical="center"/>
    </xf>
    <xf numFmtId="43" fontId="4" fillId="0" borderId="0" xfId="15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43" fontId="11" fillId="0" borderId="0" xfId="15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3" fontId="21" fillId="0" borderId="0" xfId="15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0" fillId="0" borderId="11" xfId="0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43" fontId="21" fillId="0" borderId="6" xfId="15" applyFont="1" applyBorder="1" applyAlignment="1">
      <alignment horizontal="left" vertical="center"/>
    </xf>
    <xf numFmtId="43" fontId="11" fillId="0" borderId="6" xfId="15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3" fontId="3" fillId="0" borderId="4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43" fontId="6" fillId="0" borderId="11" xfId="15" applyFont="1" applyBorder="1" applyAlignment="1">
      <alignment horizontal="center" vertical="center"/>
    </xf>
    <xf numFmtId="43" fontId="4" fillId="0" borderId="1" xfId="15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3" fillId="0" borderId="13" xfId="15" applyFont="1" applyBorder="1" applyAlignment="1">
      <alignment horizontal="center" vertical="center"/>
    </xf>
    <xf numFmtId="43" fontId="4" fillId="0" borderId="3" xfId="15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0" borderId="0" xfId="15" applyNumberFormat="1" applyFont="1" applyAlignment="1">
      <alignment horizontal="left"/>
    </xf>
    <xf numFmtId="164" fontId="26" fillId="0" borderId="0" xfId="15" applyNumberFormat="1" applyFont="1" applyAlignment="1">
      <alignment horizontal="center"/>
    </xf>
    <xf numFmtId="43" fontId="26" fillId="0" borderId="0" xfId="15" applyFont="1" applyAlignment="1">
      <alignment horizontal="left"/>
    </xf>
    <xf numFmtId="43" fontId="26" fillId="0" borderId="0" xfId="15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shrinkToFit="1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43" fontId="21" fillId="0" borderId="6" xfId="15" applyFont="1" applyFill="1" applyBorder="1" applyAlignment="1">
      <alignment horizontal="left" vertical="center"/>
    </xf>
    <xf numFmtId="43" fontId="3" fillId="0" borderId="0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11" fillId="0" borderId="6" xfId="15" applyFont="1" applyFill="1" applyBorder="1" applyAlignment="1">
      <alignment horizontal="left" vertical="center"/>
    </xf>
    <xf numFmtId="43" fontId="11" fillId="0" borderId="0" xfId="15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21" fillId="0" borderId="0" xfId="15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4" fontId="28" fillId="0" borderId="22" xfId="0" applyNumberFormat="1" applyFont="1" applyFill="1" applyBorder="1" applyAlignment="1">
      <alignment horizontal="left"/>
    </xf>
    <xf numFmtId="177" fontId="28" fillId="0" borderId="5" xfId="0" applyNumberFormat="1" applyFont="1" applyFill="1" applyBorder="1" applyAlignment="1">
      <alignment horizontal="center"/>
    </xf>
    <xf numFmtId="4" fontId="28" fillId="0" borderId="22" xfId="0" applyNumberFormat="1" applyFont="1" applyBorder="1" applyAlignment="1">
      <alignment horizontal="center"/>
    </xf>
    <xf numFmtId="177" fontId="28" fillId="0" borderId="5" xfId="0" applyNumberFormat="1" applyFont="1" applyBorder="1" applyAlignment="1">
      <alignment horizontal="center"/>
    </xf>
    <xf numFmtId="4" fontId="28" fillId="0" borderId="2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4" fontId="17" fillId="0" borderId="5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164" fontId="26" fillId="0" borderId="1" xfId="15" applyNumberFormat="1" applyFont="1" applyBorder="1" applyAlignment="1">
      <alignment horizontal="left"/>
    </xf>
    <xf numFmtId="164" fontId="26" fillId="0" borderId="18" xfId="15" applyNumberFormat="1" applyFont="1" applyBorder="1" applyAlignment="1">
      <alignment horizontal="center"/>
    </xf>
    <xf numFmtId="43" fontId="26" fillId="0" borderId="1" xfId="15" applyFont="1" applyBorder="1" applyAlignment="1">
      <alignment horizontal="left"/>
    </xf>
    <xf numFmtId="43" fontId="26" fillId="0" borderId="1" xfId="15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3" fontId="26" fillId="0" borderId="12" xfId="15" applyFont="1" applyBorder="1" applyAlignment="1">
      <alignment/>
    </xf>
    <xf numFmtId="4" fontId="1" fillId="0" borderId="2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4" fontId="1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44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4" fontId="26" fillId="0" borderId="21" xfId="15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26" fillId="0" borderId="50" xfId="15" applyNumberFormat="1" applyFont="1" applyBorder="1" applyAlignment="1">
      <alignment horizontal="center"/>
    </xf>
    <xf numFmtId="164" fontId="26" fillId="0" borderId="53" xfId="15" applyNumberFormat="1" applyFont="1" applyBorder="1" applyAlignment="1">
      <alignment horizontal="center"/>
    </xf>
    <xf numFmtId="164" fontId="26" fillId="0" borderId="52" xfId="15" applyNumberFormat="1" applyFont="1" applyBorder="1" applyAlignment="1">
      <alignment horizontal="center"/>
    </xf>
    <xf numFmtId="4" fontId="1" fillId="0" borderId="5" xfId="15" applyNumberFormat="1" applyFont="1" applyBorder="1" applyAlignment="1">
      <alignment horizontal="center"/>
    </xf>
    <xf numFmtId="4" fontId="1" fillId="0" borderId="23" xfId="15" applyNumberFormat="1" applyFont="1" applyBorder="1" applyAlignment="1">
      <alignment horizontal="center"/>
    </xf>
    <xf numFmtId="164" fontId="26" fillId="0" borderId="20" xfId="15" applyNumberFormat="1" applyFont="1" applyBorder="1" applyAlignment="1">
      <alignment horizontal="center"/>
    </xf>
    <xf numFmtId="164" fontId="26" fillId="0" borderId="15" xfId="15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2" xfId="15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26" fillId="0" borderId="22" xfId="15" applyNumberFormat="1" applyFont="1" applyBorder="1" applyAlignment="1">
      <alignment horizontal="center"/>
    </xf>
    <xf numFmtId="4" fontId="26" fillId="0" borderId="5" xfId="15" applyNumberFormat="1" applyFont="1" applyBorder="1" applyAlignment="1">
      <alignment horizontal="center"/>
    </xf>
    <xf numFmtId="4" fontId="26" fillId="0" borderId="23" xfId="15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164" fontId="26" fillId="0" borderId="24" xfId="15" applyNumberFormat="1" applyFont="1" applyBorder="1" applyAlignment="1">
      <alignment horizontal="center"/>
    </xf>
    <xf numFmtId="164" fontId="26" fillId="0" borderId="2" xfId="15" applyNumberFormat="1" applyFont="1" applyBorder="1" applyAlignment="1">
      <alignment horizontal="center"/>
    </xf>
    <xf numFmtId="164" fontId="26" fillId="0" borderId="29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2" fillId="0" borderId="19" xfId="15" applyNumberFormat="1" applyFont="1" applyBorder="1" applyAlignment="1">
      <alignment horizontal="center"/>
    </xf>
    <xf numFmtId="4" fontId="2" fillId="0" borderId="17" xfId="15" applyNumberFormat="1" applyFont="1" applyBorder="1" applyAlignment="1">
      <alignment horizontal="center"/>
    </xf>
    <xf numFmtId="4" fontId="2" fillId="0" borderId="44" xfId="15" applyNumberFormat="1" applyFont="1" applyBorder="1" applyAlignment="1">
      <alignment horizontal="center"/>
    </xf>
    <xf numFmtId="4" fontId="26" fillId="0" borderId="48" xfId="15" applyNumberFormat="1" applyFont="1" applyBorder="1" applyAlignment="1">
      <alignment horizontal="center"/>
    </xf>
    <xf numFmtId="4" fontId="26" fillId="0" borderId="1" xfId="15" applyNumberFormat="1" applyFont="1" applyBorder="1" applyAlignment="1">
      <alignment horizontal="center"/>
    </xf>
    <xf numFmtId="4" fontId="26" fillId="0" borderId="18" xfId="15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15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5" applyFont="1" applyBorder="1" applyAlignment="1">
      <alignment horizontal="left" vertical="center"/>
    </xf>
    <xf numFmtId="43" fontId="3" fillId="0" borderId="4" xfId="15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2" xfId="15" applyFont="1" applyBorder="1" applyAlignment="1">
      <alignment horizontal="left" vertical="center"/>
    </xf>
    <xf numFmtId="43" fontId="3" fillId="0" borderId="9" xfId="15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3" fontId="3" fillId="0" borderId="9" xfId="15" applyFont="1" applyBorder="1" applyAlignment="1">
      <alignment horizontal="center" vertical="center"/>
    </xf>
    <xf numFmtId="43" fontId="3" fillId="0" borderId="10" xfId="15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3" fontId="4" fillId="0" borderId="4" xfId="15" applyFont="1" applyBorder="1" applyAlignment="1">
      <alignment horizontal="left" vertical="center"/>
    </xf>
    <xf numFmtId="43" fontId="4" fillId="0" borderId="1" xfId="15" applyFont="1" applyBorder="1" applyAlignment="1">
      <alignment horizontal="left" vertical="center"/>
    </xf>
    <xf numFmtId="43" fontId="3" fillId="0" borderId="4" xfId="15" applyFont="1" applyBorder="1" applyAlignment="1">
      <alignment horizontal="center" vertical="center"/>
    </xf>
    <xf numFmtId="43" fontId="3" fillId="0" borderId="16" xfId="15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3" fontId="4" fillId="0" borderId="5" xfId="15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3" fillId="0" borderId="16" xfId="15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2" xfId="15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1" fontId="3" fillId="0" borderId="7" xfId="15" applyNumberFormat="1" applyFont="1" applyBorder="1" applyAlignment="1">
      <alignment horizontal="center" vertical="center"/>
    </xf>
    <xf numFmtId="43" fontId="3" fillId="0" borderId="7" xfId="15" applyFont="1" applyBorder="1" applyAlignment="1">
      <alignment horizontal="center" vertical="center"/>
    </xf>
    <xf numFmtId="0" fontId="3" fillId="0" borderId="7" xfId="0" applyFont="1" applyBorder="1" applyAlignment="1" quotePrefix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 quotePrefix="1">
      <alignment horizontal="left" vertical="center"/>
    </xf>
    <xf numFmtId="171" fontId="3" fillId="0" borderId="6" xfId="15" applyNumberFormat="1" applyFont="1" applyBorder="1" applyAlignment="1">
      <alignment horizontal="center" vertical="center"/>
    </xf>
    <xf numFmtId="171" fontId="3" fillId="0" borderId="11" xfId="15" applyNumberFormat="1" applyFont="1" applyBorder="1" applyAlignment="1">
      <alignment horizontal="center" vertical="center"/>
    </xf>
    <xf numFmtId="171" fontId="3" fillId="0" borderId="0" xfId="15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1" fontId="3" fillId="0" borderId="7" xfId="15" applyNumberFormat="1" applyFont="1" applyFill="1" applyBorder="1" applyAlignment="1">
      <alignment horizontal="center" vertical="center"/>
    </xf>
    <xf numFmtId="43" fontId="3" fillId="0" borderId="6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0" borderId="11" xfId="15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1" fontId="3" fillId="0" borderId="4" xfId="15" applyNumberFormat="1" applyFont="1" applyBorder="1" applyAlignment="1">
      <alignment horizontal="center" vertical="center"/>
    </xf>
    <xf numFmtId="171" fontId="3" fillId="0" borderId="16" xfId="15" applyNumberFormat="1" applyFont="1" applyBorder="1" applyAlignment="1">
      <alignment horizontal="center" vertical="center"/>
    </xf>
    <xf numFmtId="171" fontId="3" fillId="0" borderId="1" xfId="15" applyNumberFormat="1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4" fillId="0" borderId="1" xfId="15" applyFont="1" applyBorder="1" applyAlignment="1">
      <alignment horizontal="center" vertical="center"/>
    </xf>
    <xf numFmtId="43" fontId="4" fillId="0" borderId="16" xfId="15" applyFont="1" applyBorder="1" applyAlignment="1">
      <alignment horizontal="center" vertical="center"/>
    </xf>
    <xf numFmtId="171" fontId="3" fillId="0" borderId="5" xfId="15" applyNumberFormat="1" applyFont="1" applyBorder="1" applyAlignment="1">
      <alignment horizontal="center" vertical="center"/>
    </xf>
    <xf numFmtId="43" fontId="3" fillId="0" borderId="5" xfId="15" applyFont="1" applyBorder="1" applyAlignment="1">
      <alignment horizontal="center" vertical="center"/>
    </xf>
    <xf numFmtId="43" fontId="4" fillId="0" borderId="5" xfId="15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1" fontId="3" fillId="0" borderId="3" xfId="15" applyNumberFormat="1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3" fontId="4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6</xdr:row>
      <xdr:rowOff>57150</xdr:rowOff>
    </xdr:from>
    <xdr:to>
      <xdr:col>2</xdr:col>
      <xdr:colOff>2971800</xdr:colOff>
      <xdr:row>14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009650"/>
          <a:ext cx="1714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98</xdr:row>
      <xdr:rowOff>0</xdr:rowOff>
    </xdr:from>
    <xdr:to>
      <xdr:col>5</xdr:col>
      <xdr:colOff>152400</xdr:colOff>
      <xdr:row>101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2247900" y="14849475"/>
          <a:ext cx="1524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23</xdr:col>
      <xdr:colOff>152400</xdr:colOff>
      <xdr:row>101</xdr:row>
      <xdr:rowOff>0</xdr:rowOff>
    </xdr:to>
    <xdr:sp>
      <xdr:nvSpPr>
        <xdr:cNvPr id="2" name="AutoShape 16"/>
        <xdr:cNvSpPr>
          <a:spLocks/>
        </xdr:cNvSpPr>
      </xdr:nvSpPr>
      <xdr:spPr>
        <a:xfrm>
          <a:off x="7296150" y="14849475"/>
          <a:ext cx="1524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72"/>
  <sheetViews>
    <sheetView view="pageBreakPreview" zoomScale="60" zoomScaleNormal="85" workbookViewId="0" topLeftCell="A1">
      <selection activeCell="B91" sqref="B91"/>
    </sheetView>
  </sheetViews>
  <sheetFormatPr defaultColWidth="9.140625" defaultRowHeight="12.75"/>
  <cols>
    <col min="1" max="1" width="8.7109375" style="0" customWidth="1"/>
    <col min="2" max="2" width="25.28125" style="0" customWidth="1"/>
    <col min="3" max="3" width="54.7109375" style="0" customWidth="1"/>
    <col min="4" max="4" width="30.7109375" style="0" customWidth="1"/>
    <col min="5" max="6" width="8.7109375" style="0" customWidth="1"/>
    <col min="7" max="8" width="30.7109375" style="0" customWidth="1"/>
  </cols>
  <sheetData>
    <row r="5" spans="2:4" ht="12" customHeight="1">
      <c r="B5" s="34"/>
      <c r="C5" s="34"/>
      <c r="D5" s="34"/>
    </row>
    <row r="6" spans="2:4" ht="12" customHeight="1">
      <c r="B6" s="162"/>
      <c r="C6" s="162"/>
      <c r="D6" s="162"/>
    </row>
    <row r="7" spans="2:4" ht="12" customHeight="1">
      <c r="B7" s="162"/>
      <c r="C7" s="385"/>
      <c r="D7" s="162"/>
    </row>
    <row r="8" spans="2:4" ht="12" customHeight="1">
      <c r="B8" s="150"/>
      <c r="C8" s="385"/>
      <c r="D8" s="150"/>
    </row>
    <row r="9" spans="2:4" ht="12" customHeight="1">
      <c r="B9" s="42"/>
      <c r="C9" s="385"/>
      <c r="D9" s="42"/>
    </row>
    <row r="10" spans="2:4" s="30" customFormat="1" ht="12" customHeight="1">
      <c r="B10" s="152"/>
      <c r="C10" s="385"/>
      <c r="D10" s="153"/>
    </row>
    <row r="11" spans="2:4" ht="12" customHeight="1">
      <c r="B11" s="163"/>
      <c r="C11" s="385"/>
      <c r="D11" s="163"/>
    </row>
    <row r="12" spans="2:4" ht="12" customHeight="1">
      <c r="B12" s="163"/>
      <c r="C12" s="385"/>
      <c r="D12" s="163"/>
    </row>
    <row r="13" spans="2:4" ht="12" customHeight="1">
      <c r="B13" s="163"/>
      <c r="C13" s="385"/>
      <c r="D13" s="163"/>
    </row>
    <row r="14" spans="2:4" ht="12" customHeight="1">
      <c r="B14" s="163"/>
      <c r="C14" s="385"/>
      <c r="D14" s="163"/>
    </row>
    <row r="15" spans="2:4" ht="12" customHeight="1">
      <c r="B15" s="34"/>
      <c r="C15" s="34"/>
      <c r="D15" s="42"/>
    </row>
    <row r="16" spans="2:4" ht="12" customHeight="1">
      <c r="B16" s="34"/>
      <c r="C16" s="34"/>
      <c r="D16" s="42"/>
    </row>
    <row r="17" spans="2:4" ht="12" customHeight="1">
      <c r="B17" s="34"/>
      <c r="C17" s="34"/>
      <c r="D17" s="42"/>
    </row>
    <row r="18" spans="2:4" ht="12" customHeight="1">
      <c r="B18" s="34"/>
      <c r="C18" s="34"/>
      <c r="D18" s="42"/>
    </row>
    <row r="19" spans="2:4" ht="12" customHeight="1">
      <c r="B19" s="34"/>
      <c r="C19" s="34"/>
      <c r="D19" s="42"/>
    </row>
    <row r="20" spans="2:4" ht="12" customHeight="1">
      <c r="B20" s="34"/>
      <c r="C20" s="34"/>
      <c r="D20" s="42"/>
    </row>
    <row r="21" spans="2:4" ht="12" customHeight="1" thickBot="1">
      <c r="B21" s="34"/>
      <c r="C21" s="34"/>
      <c r="D21" s="42"/>
    </row>
    <row r="22" spans="2:4" ht="12" customHeight="1">
      <c r="B22" s="376" t="s">
        <v>106</v>
      </c>
      <c r="C22" s="377"/>
      <c r="D22" s="378"/>
    </row>
    <row r="23" spans="2:4" ht="12" customHeight="1">
      <c r="B23" s="379"/>
      <c r="C23" s="380"/>
      <c r="D23" s="381"/>
    </row>
    <row r="24" spans="2:4" ht="12" customHeight="1">
      <c r="B24" s="379"/>
      <c r="C24" s="380"/>
      <c r="D24" s="381"/>
    </row>
    <row r="25" spans="2:4" ht="12" customHeight="1">
      <c r="B25" s="379"/>
      <c r="C25" s="380"/>
      <c r="D25" s="381"/>
    </row>
    <row r="26" spans="2:5" ht="12" customHeight="1">
      <c r="B26" s="379"/>
      <c r="C26" s="380"/>
      <c r="D26" s="381"/>
      <c r="E26" s="34"/>
    </row>
    <row r="27" spans="2:5" ht="12" customHeight="1">
      <c r="B27" s="379"/>
      <c r="C27" s="380"/>
      <c r="D27" s="381"/>
      <c r="E27" s="34"/>
    </row>
    <row r="28" spans="2:5" ht="12" customHeight="1" thickBot="1">
      <c r="B28" s="382"/>
      <c r="C28" s="383"/>
      <c r="D28" s="384"/>
      <c r="E28" s="34"/>
    </row>
    <row r="29" spans="2:5" ht="12" customHeight="1">
      <c r="B29" s="42"/>
      <c r="C29" s="155"/>
      <c r="D29" s="155"/>
      <c r="E29" s="34"/>
    </row>
    <row r="30" spans="2:5" ht="12" customHeight="1">
      <c r="B30" s="42"/>
      <c r="C30" s="155"/>
      <c r="D30" s="155"/>
      <c r="E30" s="34"/>
    </row>
    <row r="31" spans="2:5" ht="12" customHeight="1">
      <c r="B31" s="42"/>
      <c r="C31" s="154"/>
      <c r="D31" s="154"/>
      <c r="E31" s="34"/>
    </row>
    <row r="32" spans="2:5" ht="12" customHeight="1">
      <c r="B32" s="151"/>
      <c r="C32" s="155"/>
      <c r="D32" s="155"/>
      <c r="E32" s="34"/>
    </row>
    <row r="33" spans="2:5" ht="12" customHeight="1">
      <c r="B33" s="42"/>
      <c r="C33" s="42"/>
      <c r="D33" s="42"/>
      <c r="E33" s="34"/>
    </row>
    <row r="34" spans="2:5" s="43" customFormat="1" ht="12" customHeight="1">
      <c r="B34" s="44"/>
      <c r="C34" s="45"/>
      <c r="D34" s="45"/>
      <c r="E34" s="45"/>
    </row>
    <row r="35" spans="2:5" s="43" customFormat="1" ht="12" customHeight="1">
      <c r="B35" s="386" t="s">
        <v>191</v>
      </c>
      <c r="C35" s="386"/>
      <c r="D35" s="386"/>
      <c r="E35" s="45"/>
    </row>
    <row r="36" spans="2:5" ht="12" customHeight="1">
      <c r="B36" s="386"/>
      <c r="C36" s="386"/>
      <c r="D36" s="386"/>
      <c r="E36" s="34"/>
    </row>
    <row r="37" spans="2:5" ht="12" customHeight="1">
      <c r="B37" s="386"/>
      <c r="C37" s="386"/>
      <c r="D37" s="386"/>
      <c r="E37" s="34"/>
    </row>
    <row r="38" spans="2:4" ht="12" customHeight="1">
      <c r="B38" s="386"/>
      <c r="C38" s="386"/>
      <c r="D38" s="386"/>
    </row>
    <row r="39" spans="2:4" ht="12" customHeight="1">
      <c r="B39" s="386"/>
      <c r="C39" s="386"/>
      <c r="D39" s="386"/>
    </row>
    <row r="40" spans="2:4" ht="12" customHeight="1">
      <c r="B40" s="386"/>
      <c r="C40" s="386"/>
      <c r="D40" s="386"/>
    </row>
    <row r="41" spans="2:4" ht="12" customHeight="1">
      <c r="B41" s="386"/>
      <c r="C41" s="386"/>
      <c r="D41" s="386"/>
    </row>
    <row r="42" spans="2:4" ht="12" customHeight="1">
      <c r="B42" s="386"/>
      <c r="C42" s="386"/>
      <c r="D42" s="386"/>
    </row>
    <row r="43" spans="2:4" ht="12" customHeight="1">
      <c r="B43" s="42"/>
      <c r="C43" s="164"/>
      <c r="D43" s="164"/>
    </row>
    <row r="44" spans="2:4" ht="12" customHeight="1">
      <c r="B44" s="42"/>
      <c r="C44" s="164"/>
      <c r="D44" s="164"/>
    </row>
    <row r="45" spans="2:4" ht="12" customHeight="1">
      <c r="B45" s="42"/>
      <c r="C45" s="164"/>
      <c r="D45" s="164"/>
    </row>
    <row r="46" spans="2:4" ht="12" customHeight="1">
      <c r="B46" s="42"/>
      <c r="C46" s="164"/>
      <c r="D46" s="164"/>
    </row>
    <row r="47" spans="2:4" ht="12" customHeight="1">
      <c r="B47" s="42"/>
      <c r="C47" s="164"/>
      <c r="D47" s="164"/>
    </row>
    <row r="48" spans="2:4" ht="12" customHeight="1">
      <c r="B48" s="42"/>
      <c r="C48" s="164"/>
      <c r="D48" s="164"/>
    </row>
    <row r="49" spans="2:4" ht="12" customHeight="1">
      <c r="B49" s="42"/>
      <c r="C49" s="164"/>
      <c r="D49" s="164"/>
    </row>
    <row r="50" spans="2:4" ht="12" customHeight="1">
      <c r="B50" s="42"/>
      <c r="C50" s="154"/>
      <c r="D50" s="154"/>
    </row>
    <row r="51" spans="2:4" ht="12" customHeight="1">
      <c r="B51" s="156"/>
      <c r="C51" s="165"/>
      <c r="D51" s="165"/>
    </row>
    <row r="52" spans="2:4" ht="12" customHeight="1">
      <c r="B52" s="42"/>
      <c r="C52" s="42"/>
      <c r="D52" s="42"/>
    </row>
    <row r="53" spans="2:4" ht="12" customHeight="1">
      <c r="B53" s="157"/>
      <c r="C53" s="387" t="s">
        <v>107</v>
      </c>
      <c r="D53" s="157"/>
    </row>
    <row r="54" spans="2:4" ht="12" customHeight="1">
      <c r="B54" s="150"/>
      <c r="C54" s="387"/>
      <c r="D54" s="150"/>
    </row>
    <row r="55" spans="2:4" ht="12" customHeight="1">
      <c r="B55" s="150"/>
      <c r="C55" s="374" t="s">
        <v>195</v>
      </c>
      <c r="D55" s="150"/>
    </row>
    <row r="56" spans="2:4" ht="12" customHeight="1">
      <c r="B56" s="158"/>
      <c r="C56" s="375"/>
      <c r="D56" s="158"/>
    </row>
    <row r="57" spans="2:4" ht="12" customHeight="1">
      <c r="B57" s="159"/>
      <c r="C57" s="34"/>
      <c r="D57" s="159"/>
    </row>
    <row r="58" spans="2:4" ht="12" customHeight="1">
      <c r="B58" s="34"/>
      <c r="C58" s="34"/>
      <c r="D58" s="34"/>
    </row>
    <row r="59" spans="2:4" ht="12" customHeight="1">
      <c r="B59" s="150"/>
      <c r="C59" s="150"/>
      <c r="D59" s="150"/>
    </row>
    <row r="60" spans="2:4" ht="12" customHeight="1">
      <c r="B60" s="150"/>
      <c r="C60" s="150"/>
      <c r="D60" s="150"/>
    </row>
    <row r="61" spans="2:4" ht="12" customHeight="1">
      <c r="B61" s="150"/>
      <c r="C61" s="157"/>
      <c r="D61" s="150"/>
    </row>
    <row r="62" spans="2:4" ht="12" customHeight="1">
      <c r="B62" s="34"/>
      <c r="C62" s="150"/>
      <c r="D62" s="34"/>
    </row>
    <row r="63" spans="2:4" ht="12" customHeight="1">
      <c r="B63" s="34"/>
      <c r="C63" s="150"/>
      <c r="D63" s="34"/>
    </row>
    <row r="64" spans="2:4" ht="12" customHeight="1">
      <c r="B64" s="160"/>
      <c r="C64" s="158"/>
      <c r="D64" s="34"/>
    </row>
    <row r="65" spans="2:4" ht="12" customHeight="1">
      <c r="B65" s="34"/>
      <c r="C65" s="159"/>
      <c r="D65" s="34"/>
    </row>
    <row r="66" spans="2:4" ht="12" customHeight="1">
      <c r="B66" s="34"/>
      <c r="C66" s="34"/>
      <c r="D66" s="34"/>
    </row>
    <row r="67" spans="2:4" ht="12" customHeight="1">
      <c r="B67" s="34"/>
      <c r="C67" s="34"/>
      <c r="D67" s="34"/>
    </row>
    <row r="68" spans="2:4" ht="12" customHeight="1">
      <c r="B68" s="34"/>
      <c r="C68" s="34"/>
      <c r="D68" s="34"/>
    </row>
    <row r="69" spans="2:4" ht="12" customHeight="1">
      <c r="B69" s="34"/>
      <c r="C69" s="34"/>
      <c r="D69" s="34"/>
    </row>
    <row r="70" spans="2:4" ht="12" customHeight="1">
      <c r="B70" s="34"/>
      <c r="C70" s="34"/>
      <c r="D70" s="34"/>
    </row>
    <row r="71" spans="2:4" ht="12" customHeight="1">
      <c r="B71" s="150"/>
      <c r="C71" s="150"/>
      <c r="D71" s="34"/>
    </row>
    <row r="72" spans="2:4" ht="12" customHeight="1">
      <c r="B72" s="161"/>
      <c r="C72" s="150"/>
      <c r="D72" s="150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mergeCells count="5">
    <mergeCell ref="C55:C56"/>
    <mergeCell ref="B22:D28"/>
    <mergeCell ref="C7:C14"/>
    <mergeCell ref="B35:D42"/>
    <mergeCell ref="C53:C54"/>
  </mergeCells>
  <printOptions horizontalCentered="1"/>
  <pageMargins left="0" right="0.75" top="0.19" bottom="0.37" header="0.32" footer="0.27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workbookViewId="0" topLeftCell="A1">
      <selection activeCell="B91" sqref="B91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4" width="26.28125" style="0" customWidth="1"/>
  </cols>
  <sheetData>
    <row r="2" spans="1:4" ht="12.75">
      <c r="A2" s="394" t="s">
        <v>92</v>
      </c>
      <c r="B2" s="394"/>
      <c r="C2" s="394"/>
      <c r="D2" s="394"/>
    </row>
    <row r="3" spans="1:4" ht="12.75">
      <c r="A3" s="394" t="s">
        <v>40</v>
      </c>
      <c r="B3" s="394"/>
      <c r="C3" s="394"/>
      <c r="D3" s="394"/>
    </row>
    <row r="4" spans="1:4" ht="13.5">
      <c r="A4" s="27" t="s">
        <v>41</v>
      </c>
      <c r="B4" s="27" t="s">
        <v>42</v>
      </c>
      <c r="C4" s="28" t="s">
        <v>43</v>
      </c>
      <c r="D4" s="243"/>
    </row>
    <row r="5" spans="1:4" ht="8.25" customHeight="1">
      <c r="A5" s="29"/>
      <c r="B5" s="29"/>
      <c r="C5" s="29"/>
      <c r="D5" s="29"/>
    </row>
    <row r="6" spans="1:4" s="30" customFormat="1" ht="14.25" customHeight="1">
      <c r="A6" s="30" t="s">
        <v>0</v>
      </c>
      <c r="B6" s="30" t="s">
        <v>44</v>
      </c>
      <c r="C6" s="31"/>
      <c r="D6" s="31"/>
    </row>
    <row r="7" spans="2:4" ht="14.25" customHeight="1">
      <c r="B7" s="368" t="s">
        <v>192</v>
      </c>
      <c r="C7" s="368"/>
      <c r="D7" s="368"/>
    </row>
    <row r="8" spans="2:4" ht="14.25">
      <c r="B8" t="s">
        <v>201</v>
      </c>
      <c r="D8" s="29"/>
    </row>
    <row r="9" spans="2:4" ht="14.25">
      <c r="B9" t="s">
        <v>190</v>
      </c>
      <c r="D9" s="29"/>
    </row>
    <row r="10" spans="2:4" ht="14.25">
      <c r="B10" t="s">
        <v>196</v>
      </c>
      <c r="D10" s="29"/>
    </row>
    <row r="11" spans="2:4" ht="14.25">
      <c r="B11" t="s">
        <v>66</v>
      </c>
      <c r="D11" s="29"/>
    </row>
    <row r="12" spans="1:4" ht="8.25" customHeight="1">
      <c r="A12" s="29"/>
      <c r="B12" s="29"/>
      <c r="C12" s="29"/>
      <c r="D12" s="29"/>
    </row>
    <row r="13" spans="1:4" ht="15">
      <c r="A13" s="30" t="s">
        <v>13</v>
      </c>
      <c r="B13" s="366" t="s">
        <v>45</v>
      </c>
      <c r="C13" s="366"/>
      <c r="D13" s="366"/>
    </row>
    <row r="14" spans="1:4" ht="9" customHeight="1">
      <c r="A14" s="29"/>
      <c r="B14" s="29"/>
      <c r="C14" s="29"/>
      <c r="D14" s="29"/>
    </row>
    <row r="15" spans="1:5" ht="19.5" customHeight="1">
      <c r="A15" s="32" t="s">
        <v>46</v>
      </c>
      <c r="B15" s="33" t="s">
        <v>47</v>
      </c>
      <c r="C15" s="33" t="s">
        <v>48</v>
      </c>
      <c r="D15" s="33" t="s">
        <v>49</v>
      </c>
      <c r="E15" s="34"/>
    </row>
    <row r="16" spans="1:5" s="246" customFormat="1" ht="14.25">
      <c r="A16" s="35"/>
      <c r="B16" s="36"/>
      <c r="C16" s="37"/>
      <c r="D16" s="37"/>
      <c r="E16" s="254"/>
    </row>
    <row r="17" spans="1:5" s="246" customFormat="1" ht="14.25">
      <c r="A17" s="38" t="s">
        <v>16</v>
      </c>
      <c r="B17" s="36" t="s">
        <v>108</v>
      </c>
      <c r="C17" s="39">
        <f>SUM('Yuran MM Sum'!F15:I15)</f>
        <v>2185040</v>
      </c>
      <c r="D17" s="39">
        <f>SUM('Yuran MM Sum'!J15:L15)</f>
        <v>1989161.611</v>
      </c>
      <c r="E17" s="254"/>
    </row>
    <row r="18" spans="1:5" s="246" customFormat="1" ht="14.25">
      <c r="A18" s="38" t="s">
        <v>14</v>
      </c>
      <c r="B18" s="36" t="s">
        <v>50</v>
      </c>
      <c r="C18" s="39">
        <f>SUM(Tapak!K16)</f>
        <v>519315</v>
      </c>
      <c r="D18" s="39">
        <f>SUM(Tapak!P16)</f>
        <v>352260</v>
      </c>
      <c r="E18" s="254"/>
    </row>
    <row r="19" spans="1:5" s="246" customFormat="1" ht="14.25">
      <c r="A19" s="38" t="s">
        <v>33</v>
      </c>
      <c r="B19" s="36" t="s">
        <v>51</v>
      </c>
      <c r="C19" s="39">
        <v>107996</v>
      </c>
      <c r="D19" s="39">
        <v>68220</v>
      </c>
      <c r="E19" s="254"/>
    </row>
    <row r="20" spans="1:5" s="246" customFormat="1" ht="14.25">
      <c r="A20" s="38"/>
      <c r="B20" s="36"/>
      <c r="C20" s="37"/>
      <c r="D20" s="37"/>
      <c r="E20" s="254"/>
    </row>
    <row r="21" spans="1:5" s="246" customFormat="1" ht="19.5" customHeight="1">
      <c r="A21" s="40"/>
      <c r="B21" s="41" t="s">
        <v>52</v>
      </c>
      <c r="C21" s="255">
        <f>SUM(C17:C20)</f>
        <v>2812351</v>
      </c>
      <c r="D21" s="255">
        <f>SUM(D17:D20)</f>
        <v>2409641.611</v>
      </c>
      <c r="E21" s="254"/>
    </row>
    <row r="22" spans="1:5" ht="8.25" customHeight="1">
      <c r="A22" s="29"/>
      <c r="B22" s="42"/>
      <c r="C22" s="42"/>
      <c r="D22" s="42"/>
      <c r="E22" s="34"/>
    </row>
    <row r="23" spans="2:5" s="43" customFormat="1" ht="12.75">
      <c r="B23" s="44" t="s">
        <v>53</v>
      </c>
      <c r="C23" s="45"/>
      <c r="D23" s="45"/>
      <c r="E23" s="45"/>
    </row>
    <row r="24" spans="2:5" s="43" customFormat="1" ht="12.75">
      <c r="B24" s="44" t="s">
        <v>200</v>
      </c>
      <c r="C24" s="45"/>
      <c r="D24" s="45"/>
      <c r="E24" s="45"/>
    </row>
    <row r="25" spans="1:5" ht="6.75" customHeight="1" thickBot="1">
      <c r="A25" s="46"/>
      <c r="B25" s="46"/>
      <c r="C25" s="46"/>
      <c r="D25" s="46"/>
      <c r="E25" s="34"/>
    </row>
    <row r="26" spans="1:5" ht="14.25">
      <c r="A26" s="29"/>
      <c r="B26" s="42"/>
      <c r="C26" s="42"/>
      <c r="D26" s="42"/>
      <c r="E26" s="34"/>
    </row>
    <row r="27" spans="1:4" ht="15">
      <c r="A27" s="30" t="s">
        <v>17</v>
      </c>
      <c r="B27" s="367" t="s">
        <v>54</v>
      </c>
      <c r="C27" s="367"/>
      <c r="D27" s="367"/>
    </row>
    <row r="28" spans="1:4" ht="9" customHeight="1">
      <c r="A28" s="29"/>
      <c r="B28" s="29"/>
      <c r="C28" s="29"/>
      <c r="D28" s="29"/>
    </row>
    <row r="29" spans="1:4" ht="19.5" customHeight="1">
      <c r="A29" s="32" t="s">
        <v>46</v>
      </c>
      <c r="B29" s="32" t="s">
        <v>47</v>
      </c>
      <c r="C29" s="392" t="s">
        <v>55</v>
      </c>
      <c r="D29" s="393"/>
    </row>
    <row r="30" spans="1:4" ht="14.25">
      <c r="A30" s="35"/>
      <c r="B30" s="35"/>
      <c r="C30" s="47"/>
      <c r="D30" s="48"/>
    </row>
    <row r="31" spans="1:4" ht="14.25">
      <c r="A31" s="38" t="s">
        <v>16</v>
      </c>
      <c r="B31" s="36" t="s">
        <v>203</v>
      </c>
      <c r="C31" s="388"/>
      <c r="D31" s="389"/>
    </row>
    <row r="32" spans="1:4" ht="14.25">
      <c r="A32" s="38" t="s">
        <v>14</v>
      </c>
      <c r="B32" s="35" t="s">
        <v>56</v>
      </c>
      <c r="C32" s="388"/>
      <c r="D32" s="389"/>
    </row>
    <row r="33" spans="1:4" ht="14.25">
      <c r="A33" s="38" t="s">
        <v>33</v>
      </c>
      <c r="B33" s="35" t="s">
        <v>51</v>
      </c>
      <c r="C33" s="388"/>
      <c r="D33" s="389"/>
    </row>
    <row r="34" spans="1:4" ht="14.25">
      <c r="A34" s="35"/>
      <c r="B34" s="35"/>
      <c r="C34" s="49"/>
      <c r="D34" s="50"/>
    </row>
    <row r="35" spans="1:4" ht="19.5" customHeight="1">
      <c r="A35" s="40"/>
      <c r="B35" s="51" t="s">
        <v>57</v>
      </c>
      <c r="C35" s="390"/>
      <c r="D35" s="391"/>
    </row>
    <row r="36" spans="1:4" ht="14.25">
      <c r="A36" s="29"/>
      <c r="B36" s="29"/>
      <c r="C36" s="29"/>
      <c r="D36" s="29"/>
    </row>
    <row r="37" spans="1:4" ht="14.25">
      <c r="A37" s="29"/>
      <c r="B37" s="52" t="s">
        <v>58</v>
      </c>
      <c r="C37" s="246"/>
      <c r="D37" s="52" t="s">
        <v>59</v>
      </c>
    </row>
    <row r="38" spans="1:4" ht="18.75" customHeight="1">
      <c r="A38" s="29"/>
      <c r="B38" s="27"/>
      <c r="C38" s="246"/>
      <c r="D38" s="27"/>
    </row>
    <row r="39" spans="1:4" ht="15" customHeight="1">
      <c r="A39" s="29"/>
      <c r="B39" s="27"/>
      <c r="C39" s="246"/>
      <c r="D39" s="27"/>
    </row>
    <row r="40" spans="1:4" ht="14.25">
      <c r="A40" s="29"/>
      <c r="B40" s="53" t="s">
        <v>60</v>
      </c>
      <c r="C40" s="246"/>
      <c r="D40" s="53" t="s">
        <v>60</v>
      </c>
    </row>
    <row r="41" spans="1:4" ht="14.25">
      <c r="A41" s="29"/>
      <c r="B41" s="54" t="s">
        <v>61</v>
      </c>
      <c r="C41" s="246"/>
      <c r="D41" s="54" t="s">
        <v>62</v>
      </c>
    </row>
    <row r="42" spans="1:4" ht="14.25">
      <c r="A42" s="29"/>
      <c r="B42" s="246"/>
      <c r="C42" s="246"/>
      <c r="D42" s="246"/>
    </row>
    <row r="43" spans="1:4" ht="14.25">
      <c r="A43" s="29"/>
      <c r="B43" s="27"/>
      <c r="C43" s="27"/>
      <c r="D43" s="27"/>
    </row>
    <row r="44" spans="1:4" ht="14.25">
      <c r="A44" s="29"/>
      <c r="B44" s="27"/>
      <c r="C44" s="27"/>
      <c r="D44" s="27"/>
    </row>
    <row r="45" spans="1:4" ht="14.25">
      <c r="A45" s="29"/>
      <c r="B45" s="27"/>
      <c r="C45" s="52" t="s">
        <v>63</v>
      </c>
      <c r="D45" s="27"/>
    </row>
    <row r="46" spans="1:3" ht="18.75" customHeight="1">
      <c r="A46" s="29"/>
      <c r="C46" s="27"/>
    </row>
    <row r="47" spans="1:3" ht="14.25" customHeight="1">
      <c r="A47" s="29"/>
      <c r="C47" s="27"/>
    </row>
    <row r="48" spans="1:3" ht="15" customHeight="1">
      <c r="A48" s="29"/>
      <c r="B48" s="55" t="s">
        <v>43</v>
      </c>
      <c r="C48" s="53" t="s">
        <v>60</v>
      </c>
    </row>
    <row r="49" ht="13.5">
      <c r="C49" s="54" t="s">
        <v>61</v>
      </c>
    </row>
    <row r="54" spans="1:4" ht="13.5" thickBot="1">
      <c r="A54" s="56"/>
      <c r="B54" s="56"/>
      <c r="C54" s="56"/>
      <c r="D54" s="56"/>
    </row>
    <row r="55" spans="2:3" ht="13.5">
      <c r="B55" s="27" t="s">
        <v>64</v>
      </c>
      <c r="C55" s="27"/>
    </row>
    <row r="56" spans="2:4" ht="13.5">
      <c r="B56" s="57" t="s">
        <v>65</v>
      </c>
      <c r="C56" s="27"/>
      <c r="D56" s="27"/>
    </row>
  </sheetData>
  <mergeCells count="10">
    <mergeCell ref="C33:D33"/>
    <mergeCell ref="C35:D35"/>
    <mergeCell ref="C29:D29"/>
    <mergeCell ref="A2:D2"/>
    <mergeCell ref="A3:D3"/>
    <mergeCell ref="C31:D31"/>
    <mergeCell ref="C32:D32"/>
    <mergeCell ref="B13:D13"/>
    <mergeCell ref="B27:D27"/>
    <mergeCell ref="B7:D7"/>
  </mergeCells>
  <printOptions/>
  <pageMargins left="0.67" right="0.45" top="0.44" bottom="0.37" header="0.32" footer="0.27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3">
      <selection activeCell="E40" sqref="E40"/>
    </sheetView>
  </sheetViews>
  <sheetFormatPr defaultColWidth="9.140625" defaultRowHeight="15" customHeight="1"/>
  <cols>
    <col min="1" max="1" width="4.421875" style="10" customWidth="1"/>
    <col min="2" max="2" width="16.28125" style="10" customWidth="1"/>
    <col min="3" max="3" width="1.7109375" style="10" customWidth="1"/>
    <col min="4" max="4" width="7.7109375" style="11" customWidth="1"/>
    <col min="5" max="5" width="21.8515625" style="12" customWidth="1"/>
    <col min="6" max="6" width="11.00390625" style="12" customWidth="1"/>
    <col min="7" max="7" width="9.8515625" style="10" bestFit="1" customWidth="1"/>
    <col min="8" max="8" width="4.28125" style="12" customWidth="1"/>
    <col min="9" max="9" width="4.421875" style="10" customWidth="1"/>
    <col min="10" max="10" width="14.28125" style="12" customWidth="1"/>
    <col min="11" max="11" width="11.7109375" style="10" customWidth="1"/>
    <col min="12" max="12" width="6.7109375" style="12" customWidth="1"/>
    <col min="13" max="13" width="6.7109375" style="10" customWidth="1"/>
    <col min="14" max="14" width="13.7109375" style="12" customWidth="1"/>
    <col min="15" max="17" width="9.140625" style="14" customWidth="1"/>
    <col min="18" max="16384" width="9.140625" style="10" customWidth="1"/>
  </cols>
  <sheetData>
    <row r="1" spans="1:14" ht="15" customHeight="1">
      <c r="A1" s="170"/>
      <c r="B1" s="170"/>
      <c r="C1" s="170"/>
      <c r="D1" s="171"/>
      <c r="E1" s="172"/>
      <c r="F1" s="172"/>
      <c r="G1" s="225"/>
      <c r="H1" s="224"/>
      <c r="I1" s="225"/>
      <c r="J1" s="224"/>
      <c r="K1" s="225"/>
      <c r="L1" s="224"/>
      <c r="M1" s="225"/>
      <c r="N1" s="242" t="s">
        <v>197</v>
      </c>
    </row>
    <row r="2" spans="1:17" s="17" customFormat="1" ht="15" customHeight="1">
      <c r="A2" s="170"/>
      <c r="B2" s="173" t="s">
        <v>207</v>
      </c>
      <c r="C2" s="206" t="s">
        <v>204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2"/>
      <c r="P2" s="22"/>
      <c r="Q2" s="22"/>
    </row>
    <row r="3" spans="1:14" ht="15" customHeight="1">
      <c r="A3" s="170"/>
      <c r="B3" s="171"/>
      <c r="C3" s="172"/>
      <c r="D3" s="171"/>
      <c r="E3" s="172"/>
      <c r="F3" s="172"/>
      <c r="G3" s="170"/>
      <c r="H3" s="172"/>
      <c r="I3" s="170"/>
      <c r="J3" s="172"/>
      <c r="K3" s="170"/>
      <c r="L3" s="172"/>
      <c r="M3" s="170"/>
      <c r="N3" s="172"/>
    </row>
    <row r="4" spans="1:14" ht="15" customHeight="1">
      <c r="A4" s="170"/>
      <c r="B4" s="171" t="s">
        <v>1</v>
      </c>
      <c r="C4" s="172" t="s">
        <v>5</v>
      </c>
      <c r="D4" s="174" t="s">
        <v>145</v>
      </c>
      <c r="E4" s="175"/>
      <c r="F4" s="175"/>
      <c r="G4" s="170"/>
      <c r="H4" s="172"/>
      <c r="I4" s="170"/>
      <c r="J4" s="172"/>
      <c r="K4" s="170"/>
      <c r="L4" s="172"/>
      <c r="M4" s="170"/>
      <c r="N4" s="172"/>
    </row>
    <row r="5" spans="1:14" ht="15" customHeight="1">
      <c r="A5" s="170"/>
      <c r="B5" s="171" t="s">
        <v>2</v>
      </c>
      <c r="C5" s="172" t="s">
        <v>5</v>
      </c>
      <c r="D5" s="176" t="s">
        <v>202</v>
      </c>
      <c r="E5" s="177"/>
      <c r="F5" s="177"/>
      <c r="G5" s="170"/>
      <c r="H5" s="172"/>
      <c r="I5" s="170"/>
      <c r="J5" s="172"/>
      <c r="K5" s="170"/>
      <c r="L5" s="172"/>
      <c r="M5" s="170"/>
      <c r="N5" s="172"/>
    </row>
    <row r="6" spans="1:14" ht="15" customHeight="1">
      <c r="A6" s="170"/>
      <c r="B6" s="171" t="s">
        <v>3</v>
      </c>
      <c r="C6" s="172" t="s">
        <v>5</v>
      </c>
      <c r="D6" s="178" t="s">
        <v>205</v>
      </c>
      <c r="E6" s="172"/>
      <c r="F6" s="172"/>
      <c r="G6" s="174"/>
      <c r="H6" s="172"/>
      <c r="I6" s="170"/>
      <c r="J6" s="172"/>
      <c r="K6" s="174"/>
      <c r="L6" s="172"/>
      <c r="M6" s="170"/>
      <c r="N6" s="172"/>
    </row>
    <row r="7" spans="1:14" ht="15" customHeight="1">
      <c r="A7" s="170"/>
      <c r="B7" s="171" t="s">
        <v>4</v>
      </c>
      <c r="C7" s="172" t="s">
        <v>5</v>
      </c>
      <c r="D7" s="179" t="s">
        <v>146</v>
      </c>
      <c r="E7" s="172"/>
      <c r="F7" s="172"/>
      <c r="G7" s="174"/>
      <c r="H7" s="172"/>
      <c r="I7" s="170"/>
      <c r="J7" s="172"/>
      <c r="K7" s="174"/>
      <c r="L7" s="172"/>
      <c r="M7" s="170"/>
      <c r="N7" s="172"/>
    </row>
    <row r="8" spans="1:14" ht="15" customHeight="1">
      <c r="A8" s="170"/>
      <c r="B8" s="171" t="s">
        <v>109</v>
      </c>
      <c r="C8" s="172" t="s">
        <v>5</v>
      </c>
      <c r="D8" s="179" t="s">
        <v>130</v>
      </c>
      <c r="E8" s="172"/>
      <c r="F8" s="172"/>
      <c r="G8" s="174"/>
      <c r="H8" s="172"/>
      <c r="I8" s="170"/>
      <c r="J8" s="172"/>
      <c r="K8" s="174"/>
      <c r="L8" s="172"/>
      <c r="M8" s="170"/>
      <c r="N8" s="172"/>
    </row>
    <row r="9" spans="1:14" ht="15" customHeight="1">
      <c r="A9" s="170"/>
      <c r="B9" s="171"/>
      <c r="C9" s="172"/>
      <c r="D9" s="171"/>
      <c r="E9" s="172"/>
      <c r="F9" s="172"/>
      <c r="G9" s="170"/>
      <c r="H9" s="172"/>
      <c r="I9" s="170"/>
      <c r="J9" s="172"/>
      <c r="K9" s="170"/>
      <c r="L9" s="172"/>
      <c r="M9" s="170"/>
      <c r="N9" s="172"/>
    </row>
    <row r="10" spans="1:14" ht="15" customHeight="1">
      <c r="A10" s="170"/>
      <c r="B10" s="171" t="s">
        <v>6</v>
      </c>
      <c r="C10" s="172"/>
      <c r="D10" s="171"/>
      <c r="E10" s="172"/>
      <c r="F10" s="172"/>
      <c r="G10" s="170"/>
      <c r="H10" s="172"/>
      <c r="I10" s="170"/>
      <c r="J10" s="172"/>
      <c r="K10" s="170"/>
      <c r="L10" s="172"/>
      <c r="M10" s="170"/>
      <c r="N10" s="172"/>
    </row>
    <row r="11" spans="1:14" ht="8.25" customHeight="1" thickBot="1">
      <c r="A11" s="170"/>
      <c r="B11" s="3"/>
      <c r="C11" s="3"/>
      <c r="D11" s="2"/>
      <c r="E11" s="1"/>
      <c r="F11" s="1"/>
      <c r="G11" s="3"/>
      <c r="H11" s="1"/>
      <c r="I11" s="3"/>
      <c r="J11" s="1"/>
      <c r="K11" s="3"/>
      <c r="L11" s="1"/>
      <c r="M11" s="3"/>
      <c r="N11" s="1"/>
    </row>
    <row r="12" spans="1:14" ht="19.5" customHeight="1" thickBot="1">
      <c r="A12" s="180"/>
      <c r="B12" s="373" t="s">
        <v>120</v>
      </c>
      <c r="C12" s="350"/>
      <c r="D12" s="350"/>
      <c r="E12" s="350"/>
      <c r="F12" s="351"/>
      <c r="G12" s="370" t="s">
        <v>7</v>
      </c>
      <c r="H12" s="371"/>
      <c r="I12" s="371"/>
      <c r="J12" s="372"/>
      <c r="K12" s="370" t="s">
        <v>8</v>
      </c>
      <c r="L12" s="371"/>
      <c r="M12" s="371"/>
      <c r="N12" s="372"/>
    </row>
    <row r="13" spans="1:14" ht="27.75" customHeight="1">
      <c r="A13" s="181" t="s">
        <v>119</v>
      </c>
      <c r="B13" s="182" t="s">
        <v>110</v>
      </c>
      <c r="C13" s="183"/>
      <c r="D13" s="184"/>
      <c r="E13" s="185" t="s">
        <v>111</v>
      </c>
      <c r="F13" s="186" t="s">
        <v>116</v>
      </c>
      <c r="G13" s="187" t="s">
        <v>113</v>
      </c>
      <c r="H13" s="185" t="s">
        <v>114</v>
      </c>
      <c r="I13" s="185" t="s">
        <v>115</v>
      </c>
      <c r="J13" s="188" t="s">
        <v>117</v>
      </c>
      <c r="K13" s="187" t="s">
        <v>113</v>
      </c>
      <c r="L13" s="185" t="s">
        <v>114</v>
      </c>
      <c r="M13" s="185" t="s">
        <v>115</v>
      </c>
      <c r="N13" s="188" t="s">
        <v>117</v>
      </c>
    </row>
    <row r="14" spans="1:14" ht="16.5" customHeight="1">
      <c r="A14" s="189"/>
      <c r="B14" s="190" t="s">
        <v>118</v>
      </c>
      <c r="C14" s="133"/>
      <c r="D14" s="191"/>
      <c r="E14" s="192"/>
      <c r="F14" s="193"/>
      <c r="G14" s="194"/>
      <c r="H14" s="192"/>
      <c r="I14" s="192"/>
      <c r="J14" s="195"/>
      <c r="K14" s="194"/>
      <c r="L14" s="192"/>
      <c r="M14" s="192"/>
      <c r="N14" s="195"/>
    </row>
    <row r="15" spans="1:14" ht="16.5" customHeight="1">
      <c r="A15" s="189">
        <v>1</v>
      </c>
      <c r="B15" s="132" t="s">
        <v>147</v>
      </c>
      <c r="C15" s="133"/>
      <c r="D15" s="191"/>
      <c r="E15" s="192" t="s">
        <v>112</v>
      </c>
      <c r="F15" s="195">
        <v>20</v>
      </c>
      <c r="G15" s="196">
        <v>11000</v>
      </c>
      <c r="H15" s="197">
        <v>2.2</v>
      </c>
      <c r="I15" s="197">
        <v>8</v>
      </c>
      <c r="J15" s="198">
        <f aca="true" t="shared" si="0" ref="J15:J21">SUM(I15*H15*G15)</f>
        <v>193600.00000000003</v>
      </c>
      <c r="K15" s="196">
        <v>8300</v>
      </c>
      <c r="L15" s="197">
        <v>2.2</v>
      </c>
      <c r="M15" s="197">
        <v>8</v>
      </c>
      <c r="N15" s="198">
        <f>SUM(M15*L15*K15)</f>
        <v>146080</v>
      </c>
    </row>
    <row r="16" spans="1:14" ht="16.5" customHeight="1">
      <c r="A16" s="189">
        <v>2</v>
      </c>
      <c r="B16" s="132" t="s">
        <v>148</v>
      </c>
      <c r="C16" s="133"/>
      <c r="D16" s="191"/>
      <c r="E16" s="192" t="s">
        <v>154</v>
      </c>
      <c r="F16" s="195">
        <v>20</v>
      </c>
      <c r="G16" s="196">
        <v>11000</v>
      </c>
      <c r="H16" s="197">
        <v>2.2</v>
      </c>
      <c r="I16" s="197">
        <v>8</v>
      </c>
      <c r="J16" s="198">
        <f t="shared" si="0"/>
        <v>193600.00000000003</v>
      </c>
      <c r="K16" s="196">
        <v>8300</v>
      </c>
      <c r="L16" s="197">
        <v>2.2</v>
      </c>
      <c r="M16" s="197">
        <v>8</v>
      </c>
      <c r="N16" s="198">
        <f>SUM(M16*L16*K16)</f>
        <v>146080</v>
      </c>
    </row>
    <row r="17" spans="1:14" ht="16.5" customHeight="1">
      <c r="A17" s="189">
        <v>3</v>
      </c>
      <c r="B17" s="132" t="s">
        <v>149</v>
      </c>
      <c r="C17" s="133"/>
      <c r="D17" s="191"/>
      <c r="E17" s="192" t="s">
        <v>155</v>
      </c>
      <c r="F17" s="195">
        <v>12</v>
      </c>
      <c r="G17" s="196">
        <v>5500</v>
      </c>
      <c r="H17" s="197">
        <v>2.2</v>
      </c>
      <c r="I17" s="197">
        <v>12</v>
      </c>
      <c r="J17" s="198">
        <f t="shared" si="0"/>
        <v>145200</v>
      </c>
      <c r="K17" s="196">
        <v>5500</v>
      </c>
      <c r="L17" s="197">
        <v>2.2</v>
      </c>
      <c r="M17" s="197">
        <v>12</v>
      </c>
      <c r="N17" s="198">
        <f>SUM(M17*L17*K17)</f>
        <v>145200</v>
      </c>
    </row>
    <row r="18" spans="1:14" ht="16.5" customHeight="1">
      <c r="A18" s="189">
        <v>4</v>
      </c>
      <c r="B18" s="132" t="s">
        <v>150</v>
      </c>
      <c r="C18" s="133"/>
      <c r="D18" s="191"/>
      <c r="E18" s="192" t="s">
        <v>140</v>
      </c>
      <c r="F18" s="195">
        <v>9</v>
      </c>
      <c r="G18" s="196">
        <v>3000</v>
      </c>
      <c r="H18" s="197">
        <v>2.2</v>
      </c>
      <c r="I18" s="197">
        <v>12</v>
      </c>
      <c r="J18" s="198">
        <f t="shared" si="0"/>
        <v>79200</v>
      </c>
      <c r="K18" s="196">
        <v>3000</v>
      </c>
      <c r="L18" s="197">
        <v>2.2</v>
      </c>
      <c r="M18" s="197">
        <v>12</v>
      </c>
      <c r="N18" s="198">
        <f>SUM(M18*L18*K18)</f>
        <v>79200</v>
      </c>
    </row>
    <row r="19" spans="1:14" ht="16.5" customHeight="1">
      <c r="A19" s="189">
        <v>5</v>
      </c>
      <c r="B19" s="132" t="s">
        <v>151</v>
      </c>
      <c r="C19" s="133"/>
      <c r="D19" s="191"/>
      <c r="E19" s="192" t="s">
        <v>156</v>
      </c>
      <c r="F19" s="195">
        <v>13</v>
      </c>
      <c r="G19" s="196">
        <v>5600</v>
      </c>
      <c r="H19" s="197">
        <v>2.2</v>
      </c>
      <c r="I19" s="197">
        <v>8</v>
      </c>
      <c r="J19" s="198">
        <f t="shared" si="0"/>
        <v>98560.00000000001</v>
      </c>
      <c r="K19" s="196">
        <v>5600</v>
      </c>
      <c r="L19" s="197">
        <v>2.2</v>
      </c>
      <c r="M19" s="197">
        <v>8</v>
      </c>
      <c r="N19" s="198">
        <f>SUM(M19*L19*K19)</f>
        <v>98560.00000000001</v>
      </c>
    </row>
    <row r="20" spans="1:14" ht="16.5" customHeight="1">
      <c r="A20" s="216">
        <v>6</v>
      </c>
      <c r="B20" s="217" t="s">
        <v>152</v>
      </c>
      <c r="C20" s="218"/>
      <c r="D20" s="219"/>
      <c r="E20" s="192" t="s">
        <v>157</v>
      </c>
      <c r="F20" s="195">
        <v>7</v>
      </c>
      <c r="G20" s="196">
        <v>4000</v>
      </c>
      <c r="H20" s="197">
        <v>2.2</v>
      </c>
      <c r="I20" s="197">
        <v>8</v>
      </c>
      <c r="J20" s="198">
        <f t="shared" si="0"/>
        <v>70400</v>
      </c>
      <c r="K20" s="247" t="s">
        <v>189</v>
      </c>
      <c r="L20" s="248"/>
      <c r="M20" s="248"/>
      <c r="N20" s="198"/>
    </row>
    <row r="21" spans="1:14" ht="16.5" customHeight="1">
      <c r="A21" s="216">
        <v>7</v>
      </c>
      <c r="B21" s="217" t="s">
        <v>153</v>
      </c>
      <c r="C21" s="218"/>
      <c r="D21" s="219"/>
      <c r="E21" s="192" t="s">
        <v>157</v>
      </c>
      <c r="F21" s="195">
        <v>7</v>
      </c>
      <c r="G21" s="196">
        <v>3500</v>
      </c>
      <c r="H21" s="197">
        <v>2.2</v>
      </c>
      <c r="I21" s="197">
        <v>8</v>
      </c>
      <c r="J21" s="198">
        <f t="shared" si="0"/>
        <v>61600.00000000001</v>
      </c>
      <c r="K21" s="247" t="s">
        <v>189</v>
      </c>
      <c r="L21" s="248"/>
      <c r="M21" s="248"/>
      <c r="N21" s="198"/>
    </row>
    <row r="22" spans="1:14" ht="16.5" customHeight="1">
      <c r="A22" s="216">
        <v>8</v>
      </c>
      <c r="B22" s="132" t="s">
        <v>166</v>
      </c>
      <c r="C22" s="133"/>
      <c r="D22" s="191"/>
      <c r="E22" s="192" t="s">
        <v>172</v>
      </c>
      <c r="F22" s="204">
        <v>1</v>
      </c>
      <c r="G22" s="249"/>
      <c r="H22" s="250" t="s">
        <v>193</v>
      </c>
      <c r="I22" s="250"/>
      <c r="J22" s="251"/>
      <c r="K22" s="196">
        <v>2300</v>
      </c>
      <c r="L22" s="197">
        <v>2.2</v>
      </c>
      <c r="M22" s="197">
        <v>8</v>
      </c>
      <c r="N22" s="198">
        <f>SUM(M22*L22*K22)</f>
        <v>40480</v>
      </c>
    </row>
    <row r="23" spans="1:14" ht="16.5" customHeight="1">
      <c r="A23" s="199" t="s">
        <v>0</v>
      </c>
      <c r="B23" s="352" t="s">
        <v>121</v>
      </c>
      <c r="C23" s="353"/>
      <c r="D23" s="353"/>
      <c r="E23" s="353"/>
      <c r="F23" s="354"/>
      <c r="G23" s="200"/>
      <c r="H23" s="192"/>
      <c r="I23" s="201"/>
      <c r="J23" s="202">
        <f>SUM(J15:J22)</f>
        <v>842160</v>
      </c>
      <c r="K23" s="189"/>
      <c r="L23" s="192"/>
      <c r="M23" s="201"/>
      <c r="N23" s="202">
        <f>SUM(N15:N22)</f>
        <v>655600</v>
      </c>
    </row>
    <row r="24" spans="1:14" ht="16.5" customHeight="1">
      <c r="A24" s="199"/>
      <c r="B24" s="167"/>
      <c r="C24" s="168"/>
      <c r="D24" s="168"/>
      <c r="E24" s="168"/>
      <c r="F24" s="169"/>
      <c r="G24" s="200"/>
      <c r="H24" s="192"/>
      <c r="I24" s="201"/>
      <c r="J24" s="202"/>
      <c r="K24" s="189"/>
      <c r="L24" s="192"/>
      <c r="M24" s="201"/>
      <c r="N24" s="202"/>
    </row>
    <row r="25" spans="1:14" ht="16.5" customHeight="1">
      <c r="A25" s="189"/>
      <c r="B25" s="190" t="s">
        <v>122</v>
      </c>
      <c r="C25" s="133"/>
      <c r="D25" s="191"/>
      <c r="E25" s="192"/>
      <c r="F25" s="193"/>
      <c r="G25" s="194"/>
      <c r="H25" s="192"/>
      <c r="I25" s="192"/>
      <c r="J25" s="195"/>
      <c r="K25" s="194"/>
      <c r="L25" s="192"/>
      <c r="M25" s="192"/>
      <c r="N25" s="195"/>
    </row>
    <row r="26" spans="1:14" ht="16.5" customHeight="1">
      <c r="A26" s="189">
        <v>1</v>
      </c>
      <c r="B26" s="132" t="s">
        <v>152</v>
      </c>
      <c r="C26" s="133"/>
      <c r="D26" s="191"/>
      <c r="E26" s="192" t="s">
        <v>157</v>
      </c>
      <c r="F26" s="193">
        <v>7</v>
      </c>
      <c r="G26" s="252"/>
      <c r="H26" s="192"/>
      <c r="I26" s="192"/>
      <c r="J26" s="195"/>
      <c r="K26" s="196">
        <v>4000</v>
      </c>
      <c r="L26" s="197">
        <v>1.8</v>
      </c>
      <c r="M26" s="197">
        <v>8</v>
      </c>
      <c r="N26" s="198">
        <f>SUM(M26*L26*K26)</f>
        <v>57600</v>
      </c>
    </row>
    <row r="27" spans="1:14" ht="16.5" customHeight="1">
      <c r="A27" s="189">
        <v>2</v>
      </c>
      <c r="B27" s="132" t="s">
        <v>153</v>
      </c>
      <c r="C27" s="133"/>
      <c r="D27" s="191"/>
      <c r="E27" s="192" t="s">
        <v>157</v>
      </c>
      <c r="F27" s="193">
        <v>7</v>
      </c>
      <c r="G27" s="194"/>
      <c r="H27" s="192"/>
      <c r="I27" s="192"/>
      <c r="J27" s="195"/>
      <c r="K27" s="196">
        <v>3500</v>
      </c>
      <c r="L27" s="197">
        <v>1.8</v>
      </c>
      <c r="M27" s="197">
        <v>8</v>
      </c>
      <c r="N27" s="198">
        <f>SUM(M27*L27*K27)</f>
        <v>50400</v>
      </c>
    </row>
    <row r="28" spans="1:14" ht="16.5" customHeight="1">
      <c r="A28" s="189">
        <v>3</v>
      </c>
      <c r="B28" s="132" t="s">
        <v>158</v>
      </c>
      <c r="C28" s="133"/>
      <c r="D28" s="191"/>
      <c r="E28" s="192" t="s">
        <v>167</v>
      </c>
      <c r="F28" s="195">
        <v>37</v>
      </c>
      <c r="G28" s="196">
        <v>4800</v>
      </c>
      <c r="H28" s="197">
        <v>1.8</v>
      </c>
      <c r="I28" s="197">
        <v>10</v>
      </c>
      <c r="J28" s="198">
        <f>SUM(I28*H28*G28)</f>
        <v>86400</v>
      </c>
      <c r="K28" s="196">
        <v>4800</v>
      </c>
      <c r="L28" s="197">
        <v>1.8</v>
      </c>
      <c r="M28" s="197">
        <v>10</v>
      </c>
      <c r="N28" s="198">
        <f>SUM(M28*L28*K28)</f>
        <v>86400</v>
      </c>
    </row>
    <row r="29" spans="1:14" ht="16.5" customHeight="1">
      <c r="A29" s="189">
        <v>4</v>
      </c>
      <c r="B29" s="132" t="s">
        <v>161</v>
      </c>
      <c r="C29" s="133"/>
      <c r="D29" s="191"/>
      <c r="E29" s="192" t="s">
        <v>169</v>
      </c>
      <c r="F29" s="195">
        <v>16</v>
      </c>
      <c r="G29" s="196">
        <v>4000</v>
      </c>
      <c r="H29" s="197">
        <v>1.8</v>
      </c>
      <c r="I29" s="197">
        <v>12</v>
      </c>
      <c r="J29" s="198">
        <f>SUM(I29*H29*G29)</f>
        <v>86400</v>
      </c>
      <c r="K29" s="196">
        <v>4000</v>
      </c>
      <c r="L29" s="197">
        <v>1.8</v>
      </c>
      <c r="M29" s="197">
        <v>12</v>
      </c>
      <c r="N29" s="198">
        <f>SUM(M29*L29*K29)</f>
        <v>86400</v>
      </c>
    </row>
    <row r="30" spans="1:14" ht="16.5" customHeight="1">
      <c r="A30" s="189">
        <v>5</v>
      </c>
      <c r="B30" s="132" t="s">
        <v>163</v>
      </c>
      <c r="C30" s="133"/>
      <c r="D30" s="191"/>
      <c r="E30" s="192" t="s">
        <v>170</v>
      </c>
      <c r="F30" s="204">
        <v>27</v>
      </c>
      <c r="G30" s="196">
        <v>2650</v>
      </c>
      <c r="H30" s="197">
        <v>1.8</v>
      </c>
      <c r="I30" s="197">
        <v>12</v>
      </c>
      <c r="J30" s="198">
        <f>SUM(I30*H30*G30)</f>
        <v>57240.00000000001</v>
      </c>
      <c r="K30" s="196">
        <v>2650</v>
      </c>
      <c r="L30" s="197">
        <v>1.8</v>
      </c>
      <c r="M30" s="197">
        <v>12</v>
      </c>
      <c r="N30" s="198">
        <f>SUM(M30*L30*K30)</f>
        <v>57240.00000000001</v>
      </c>
    </row>
    <row r="31" spans="1:14" ht="16.5" customHeight="1">
      <c r="A31" s="189">
        <v>6</v>
      </c>
      <c r="B31" s="132" t="s">
        <v>166</v>
      </c>
      <c r="C31" s="133"/>
      <c r="D31" s="191"/>
      <c r="E31" s="192" t="s">
        <v>172</v>
      </c>
      <c r="F31" s="204">
        <v>1</v>
      </c>
      <c r="G31" s="196">
        <v>2300</v>
      </c>
      <c r="H31" s="197">
        <v>1.8</v>
      </c>
      <c r="I31" s="197">
        <v>8</v>
      </c>
      <c r="J31" s="198">
        <f>SUM(I31*H31*G31)</f>
        <v>33120</v>
      </c>
      <c r="K31" s="253" t="s">
        <v>194</v>
      </c>
      <c r="L31" s="10"/>
      <c r="N31" s="195"/>
    </row>
    <row r="32" spans="1:14" ht="16.5" customHeight="1">
      <c r="A32" s="199" t="s">
        <v>13</v>
      </c>
      <c r="B32" s="352" t="s">
        <v>124</v>
      </c>
      <c r="C32" s="353"/>
      <c r="D32" s="353"/>
      <c r="E32" s="353"/>
      <c r="F32" s="354"/>
      <c r="G32" s="200"/>
      <c r="H32" s="192"/>
      <c r="I32" s="201"/>
      <c r="J32" s="202">
        <f>SUM(J28:J31)</f>
        <v>263160</v>
      </c>
      <c r="K32" s="189"/>
      <c r="L32" s="192"/>
      <c r="M32" s="201"/>
      <c r="N32" s="202">
        <f>SUM(N26:N31)</f>
        <v>338040</v>
      </c>
    </row>
    <row r="33" spans="1:14" ht="16.5" customHeight="1">
      <c r="A33" s="189"/>
      <c r="B33" s="132"/>
      <c r="C33" s="133"/>
      <c r="D33" s="191"/>
      <c r="E33" s="192"/>
      <c r="F33" s="195"/>
      <c r="G33" s="189"/>
      <c r="H33" s="192"/>
      <c r="I33" s="201"/>
      <c r="J33" s="195"/>
      <c r="K33" s="189"/>
      <c r="L33" s="192"/>
      <c r="M33" s="201"/>
      <c r="N33" s="195"/>
    </row>
    <row r="34" spans="1:14" ht="16.5" customHeight="1">
      <c r="A34" s="189"/>
      <c r="B34" s="190" t="s">
        <v>228</v>
      </c>
      <c r="C34" s="133"/>
      <c r="D34" s="191"/>
      <c r="E34" s="192"/>
      <c r="F34" s="193"/>
      <c r="G34" s="194"/>
      <c r="H34" s="192"/>
      <c r="I34" s="192"/>
      <c r="J34" s="195"/>
      <c r="K34" s="194"/>
      <c r="L34" s="192"/>
      <c r="M34" s="192"/>
      <c r="N34" s="195"/>
    </row>
    <row r="35" spans="1:14" ht="16.5" customHeight="1">
      <c r="A35" s="189">
        <v>1</v>
      </c>
      <c r="B35" s="170" t="s">
        <v>159</v>
      </c>
      <c r="C35" s="133"/>
      <c r="D35" s="191"/>
      <c r="E35" s="192" t="s">
        <v>168</v>
      </c>
      <c r="F35" s="195">
        <v>32</v>
      </c>
      <c r="G35" s="196">
        <v>3900</v>
      </c>
      <c r="H35" s="197">
        <v>1.8</v>
      </c>
      <c r="I35" s="197">
        <v>10</v>
      </c>
      <c r="J35" s="198">
        <f aca="true" t="shared" si="1" ref="J35:J41">SUM(I35*H35*G35)</f>
        <v>70200</v>
      </c>
      <c r="K35" s="196">
        <v>3900</v>
      </c>
      <c r="L35" s="197">
        <v>1.4</v>
      </c>
      <c r="M35" s="197">
        <v>10</v>
      </c>
      <c r="N35" s="198">
        <f aca="true" t="shared" si="2" ref="N35:N41">SUM(M35*L35*K35)</f>
        <v>54600</v>
      </c>
    </row>
    <row r="36" spans="1:14" ht="16.5" customHeight="1">
      <c r="A36" s="189">
        <v>2</v>
      </c>
      <c r="B36" s="132" t="s">
        <v>160</v>
      </c>
      <c r="C36" s="133"/>
      <c r="D36" s="191"/>
      <c r="E36" s="192" t="s">
        <v>168</v>
      </c>
      <c r="F36" s="195">
        <v>18</v>
      </c>
      <c r="G36" s="196">
        <v>4000</v>
      </c>
      <c r="H36" s="197">
        <v>1.8</v>
      </c>
      <c r="I36" s="197">
        <v>10</v>
      </c>
      <c r="J36" s="198">
        <f t="shared" si="1"/>
        <v>72000</v>
      </c>
      <c r="K36" s="196">
        <v>4000</v>
      </c>
      <c r="L36" s="197">
        <v>1.4</v>
      </c>
      <c r="M36" s="197">
        <v>10</v>
      </c>
      <c r="N36" s="198">
        <f t="shared" si="2"/>
        <v>56000</v>
      </c>
    </row>
    <row r="37" spans="1:14" ht="16.5" customHeight="1">
      <c r="A37" s="189">
        <v>3</v>
      </c>
      <c r="B37" s="132" t="s">
        <v>162</v>
      </c>
      <c r="C37" s="133"/>
      <c r="D37" s="191"/>
      <c r="E37" s="192" t="s">
        <v>168</v>
      </c>
      <c r="F37" s="195">
        <v>27</v>
      </c>
      <c r="G37" s="196">
        <v>3600</v>
      </c>
      <c r="H37" s="197">
        <v>1.8</v>
      </c>
      <c r="I37" s="197">
        <v>12</v>
      </c>
      <c r="J37" s="198">
        <f t="shared" si="1"/>
        <v>77760</v>
      </c>
      <c r="K37" s="196">
        <v>3600</v>
      </c>
      <c r="L37" s="197">
        <v>1.4</v>
      </c>
      <c r="M37" s="197">
        <v>12</v>
      </c>
      <c r="N37" s="198">
        <f t="shared" si="2"/>
        <v>60479.99999999999</v>
      </c>
    </row>
    <row r="38" spans="1:14" ht="16.5" customHeight="1">
      <c r="A38" s="189">
        <v>4</v>
      </c>
      <c r="B38" s="132" t="s">
        <v>164</v>
      </c>
      <c r="C38" s="133"/>
      <c r="D38" s="191"/>
      <c r="E38" s="192" t="s">
        <v>171</v>
      </c>
      <c r="F38" s="204">
        <v>11</v>
      </c>
      <c r="G38" s="196">
        <v>2900</v>
      </c>
      <c r="H38" s="197">
        <v>1.8</v>
      </c>
      <c r="I38" s="197">
        <v>12</v>
      </c>
      <c r="J38" s="198">
        <f t="shared" si="1"/>
        <v>62640.00000000001</v>
      </c>
      <c r="K38" s="196">
        <v>2900</v>
      </c>
      <c r="L38" s="197">
        <v>1.4</v>
      </c>
      <c r="M38" s="197">
        <v>12</v>
      </c>
      <c r="N38" s="198">
        <f t="shared" si="2"/>
        <v>48719.99999999999</v>
      </c>
    </row>
    <row r="39" spans="1:14" ht="16.5" customHeight="1">
      <c r="A39" s="189">
        <v>5</v>
      </c>
      <c r="B39" s="132" t="s">
        <v>165</v>
      </c>
      <c r="C39" s="133"/>
      <c r="D39" s="191"/>
      <c r="E39" s="192" t="s">
        <v>171</v>
      </c>
      <c r="F39" s="204">
        <v>8</v>
      </c>
      <c r="G39" s="196">
        <v>2800</v>
      </c>
      <c r="H39" s="197">
        <v>1.8</v>
      </c>
      <c r="I39" s="197">
        <v>8</v>
      </c>
      <c r="J39" s="198">
        <f t="shared" si="1"/>
        <v>40320</v>
      </c>
      <c r="K39" s="196">
        <v>2800</v>
      </c>
      <c r="L39" s="197">
        <v>1.4</v>
      </c>
      <c r="M39" s="197">
        <v>8</v>
      </c>
      <c r="N39" s="198">
        <f t="shared" si="2"/>
        <v>31359.999999999996</v>
      </c>
    </row>
    <row r="40" spans="1:14" ht="16.5" customHeight="1">
      <c r="A40" s="189">
        <v>6</v>
      </c>
      <c r="B40" s="132" t="s">
        <v>173</v>
      </c>
      <c r="C40" s="133"/>
      <c r="D40" s="191"/>
      <c r="E40" s="192" t="s">
        <v>175</v>
      </c>
      <c r="F40" s="195">
        <v>17</v>
      </c>
      <c r="G40" s="196">
        <v>2650</v>
      </c>
      <c r="H40" s="197">
        <v>1.4</v>
      </c>
      <c r="I40" s="197">
        <v>12</v>
      </c>
      <c r="J40" s="198">
        <f t="shared" si="1"/>
        <v>44519.99999999999</v>
      </c>
      <c r="K40" s="196">
        <v>2650</v>
      </c>
      <c r="L40" s="197">
        <v>1.4</v>
      </c>
      <c r="M40" s="197">
        <v>12</v>
      </c>
      <c r="N40" s="198">
        <f t="shared" si="2"/>
        <v>44519.99999999999</v>
      </c>
    </row>
    <row r="41" spans="1:14" ht="16.5" customHeight="1">
      <c r="A41" s="189">
        <v>7</v>
      </c>
      <c r="B41" s="132" t="s">
        <v>174</v>
      </c>
      <c r="C41" s="133"/>
      <c r="D41" s="191"/>
      <c r="E41" s="192" t="s">
        <v>175</v>
      </c>
      <c r="F41" s="195">
        <v>10</v>
      </c>
      <c r="G41" s="196">
        <v>1500</v>
      </c>
      <c r="H41" s="197">
        <v>1.4</v>
      </c>
      <c r="I41" s="197">
        <v>12</v>
      </c>
      <c r="J41" s="198">
        <f t="shared" si="1"/>
        <v>25199.999999999996</v>
      </c>
      <c r="K41" s="196">
        <v>1500</v>
      </c>
      <c r="L41" s="197">
        <v>1.4</v>
      </c>
      <c r="M41" s="197">
        <v>12</v>
      </c>
      <c r="N41" s="198">
        <f t="shared" si="2"/>
        <v>25199.999999999996</v>
      </c>
    </row>
    <row r="42" spans="1:14" ht="16.5" customHeight="1">
      <c r="A42" s="199" t="s">
        <v>17</v>
      </c>
      <c r="B42" s="352" t="s">
        <v>229</v>
      </c>
      <c r="C42" s="353"/>
      <c r="D42" s="353"/>
      <c r="E42" s="353"/>
      <c r="F42" s="354"/>
      <c r="G42" s="200"/>
      <c r="H42" s="192"/>
      <c r="I42" s="201"/>
      <c r="J42" s="202">
        <f>SUM(J35:J41)</f>
        <v>392640</v>
      </c>
      <c r="K42" s="189"/>
      <c r="L42" s="192"/>
      <c r="M42" s="201"/>
      <c r="N42" s="202">
        <f>SUM(N35:N41)</f>
        <v>320880</v>
      </c>
    </row>
    <row r="43" spans="1:14" ht="16.5" customHeight="1" thickBot="1">
      <c r="A43" s="212"/>
      <c r="B43" s="214"/>
      <c r="C43" s="290"/>
      <c r="D43" s="291"/>
      <c r="E43" s="131"/>
      <c r="F43" s="258"/>
      <c r="G43" s="212"/>
      <c r="H43" s="131"/>
      <c r="I43" s="130"/>
      <c r="J43" s="258"/>
      <c r="K43" s="212"/>
      <c r="L43" s="131"/>
      <c r="M43" s="130"/>
      <c r="N43" s="258"/>
    </row>
    <row r="44" spans="1:14" ht="33.75" customHeight="1" thickBot="1">
      <c r="A44" s="297"/>
      <c r="B44" s="298" t="s">
        <v>127</v>
      </c>
      <c r="C44" s="299"/>
      <c r="D44" s="299"/>
      <c r="E44" s="299"/>
      <c r="F44" s="300"/>
      <c r="G44" s="301"/>
      <c r="H44" s="302"/>
      <c r="I44" s="303"/>
      <c r="J44" s="304">
        <f>SUM(J42+J32+J23)</f>
        <v>1497960</v>
      </c>
      <c r="K44" s="297"/>
      <c r="L44" s="305"/>
      <c r="M44" s="303"/>
      <c r="N44" s="304">
        <f>SUM(N42+N32+N23)</f>
        <v>1314520</v>
      </c>
    </row>
    <row r="45" spans="1:14" ht="16.5" customHeight="1">
      <c r="A45" s="189"/>
      <c r="B45" s="308"/>
      <c r="C45" s="309"/>
      <c r="D45" s="269"/>
      <c r="E45" s="270"/>
      <c r="F45" s="310"/>
      <c r="G45" s="189"/>
      <c r="H45" s="192"/>
      <c r="I45" s="201"/>
      <c r="J45" s="195"/>
      <c r="K45" s="189"/>
      <c r="L45" s="192"/>
      <c r="M45" s="201"/>
      <c r="N45" s="195"/>
    </row>
    <row r="46" spans="1:14" ht="16.5" customHeight="1">
      <c r="A46" s="181"/>
      <c r="B46" s="292" t="s">
        <v>128</v>
      </c>
      <c r="C46" s="293"/>
      <c r="D46" s="293"/>
      <c r="E46" s="293"/>
      <c r="F46" s="294"/>
      <c r="G46" s="189"/>
      <c r="H46" s="192"/>
      <c r="I46" s="295"/>
      <c r="J46" s="296">
        <f>SUM(J44*5%)</f>
        <v>74898</v>
      </c>
      <c r="K46" s="187"/>
      <c r="L46" s="185"/>
      <c r="M46" s="185"/>
      <c r="N46" s="296">
        <f>SUM(N44*5%)</f>
        <v>65726</v>
      </c>
    </row>
    <row r="47" spans="1:14" ht="19.5" customHeight="1" thickBot="1">
      <c r="A47" s="306"/>
      <c r="B47" s="355" t="s">
        <v>208</v>
      </c>
      <c r="C47" s="356"/>
      <c r="D47" s="356"/>
      <c r="E47" s="356"/>
      <c r="F47" s="357"/>
      <c r="G47" s="306"/>
      <c r="H47" s="260"/>
      <c r="I47" s="259"/>
      <c r="J47" s="307">
        <f>SUM(J44:J46)</f>
        <v>1572858</v>
      </c>
      <c r="K47" s="306"/>
      <c r="L47" s="260"/>
      <c r="M47" s="259"/>
      <c r="N47" s="307">
        <f>SUM(N44:N46)</f>
        <v>1380246</v>
      </c>
    </row>
    <row r="48" spans="1:14" ht="15" customHeight="1">
      <c r="A48" s="170"/>
      <c r="B48" s="170"/>
      <c r="C48" s="170"/>
      <c r="D48" s="171"/>
      <c r="E48" s="172"/>
      <c r="F48" s="172"/>
      <c r="G48" s="170"/>
      <c r="H48" s="172"/>
      <c r="I48" s="170"/>
      <c r="J48" s="172"/>
      <c r="K48" s="170"/>
      <c r="L48" s="172"/>
      <c r="M48" s="170"/>
      <c r="N48" s="172"/>
    </row>
    <row r="49" spans="1:14" ht="15" customHeight="1">
      <c r="A49" s="170"/>
      <c r="B49" s="170"/>
      <c r="C49" s="170"/>
      <c r="D49" s="171"/>
      <c r="E49" s="172"/>
      <c r="F49" s="172"/>
      <c r="G49" s="170"/>
      <c r="H49" s="172"/>
      <c r="I49" s="170"/>
      <c r="J49" s="172"/>
      <c r="K49" s="170"/>
      <c r="L49" s="172"/>
      <c r="M49" s="170"/>
      <c r="N49" s="172"/>
    </row>
    <row r="50" spans="1:14" ht="15" customHeight="1">
      <c r="A50" s="170"/>
      <c r="B50" s="170" t="s">
        <v>131</v>
      </c>
      <c r="C50" s="170"/>
      <c r="D50" s="171"/>
      <c r="E50" s="172"/>
      <c r="F50" s="172"/>
      <c r="G50" s="170"/>
      <c r="H50" s="172"/>
      <c r="I50" s="170"/>
      <c r="J50" s="172"/>
      <c r="K50" s="170"/>
      <c r="L50" s="172"/>
      <c r="M50" s="170"/>
      <c r="N50" s="172"/>
    </row>
    <row r="51" spans="1:14" ht="15" customHeight="1">
      <c r="A51" s="170">
        <v>1</v>
      </c>
      <c r="B51" s="170" t="s">
        <v>138</v>
      </c>
      <c r="C51" s="170"/>
      <c r="D51" s="171"/>
      <c r="E51" s="172"/>
      <c r="F51" s="172"/>
      <c r="G51" s="170"/>
      <c r="H51" s="172"/>
      <c r="I51" s="170"/>
      <c r="J51" s="172"/>
      <c r="K51" s="170"/>
      <c r="L51" s="172"/>
      <c r="M51" s="170"/>
      <c r="N51" s="172"/>
    </row>
    <row r="52" spans="1:14" ht="15" customHeight="1">
      <c r="A52" s="170">
        <v>2</v>
      </c>
      <c r="B52" s="170" t="s">
        <v>132</v>
      </c>
      <c r="C52" s="170"/>
      <c r="D52" s="171"/>
      <c r="E52" s="172"/>
      <c r="F52" s="172"/>
      <c r="G52" s="170"/>
      <c r="H52" s="172"/>
      <c r="I52" s="170"/>
      <c r="J52" s="172"/>
      <c r="K52" s="170"/>
      <c r="L52" s="172"/>
      <c r="M52" s="170"/>
      <c r="N52" s="172"/>
    </row>
    <row r="53" spans="1:14" ht="15" customHeight="1">
      <c r="A53" s="170">
        <v>3</v>
      </c>
      <c r="B53" s="170" t="s">
        <v>133</v>
      </c>
      <c r="C53" s="170"/>
      <c r="D53" s="171"/>
      <c r="E53" s="172"/>
      <c r="F53" s="172"/>
      <c r="G53" s="170"/>
      <c r="H53" s="172"/>
      <c r="I53" s="170"/>
      <c r="J53" s="172"/>
      <c r="K53" s="170"/>
      <c r="L53" s="172"/>
      <c r="M53" s="170"/>
      <c r="N53" s="172"/>
    </row>
    <row r="54" spans="1:14" ht="30" customHeight="1">
      <c r="A54" s="205">
        <v>4</v>
      </c>
      <c r="B54" s="369" t="s">
        <v>134</v>
      </c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</row>
    <row r="55" spans="1:14" ht="30" customHeight="1">
      <c r="A55" s="205">
        <v>5</v>
      </c>
      <c r="B55" s="369" t="s">
        <v>144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</row>
    <row r="56" ht="15" customHeight="1">
      <c r="B56" s="170" t="s">
        <v>136</v>
      </c>
    </row>
    <row r="57" ht="15" customHeight="1">
      <c r="B57" s="170" t="s">
        <v>135</v>
      </c>
    </row>
    <row r="58" ht="15" customHeight="1">
      <c r="B58" s="170" t="s">
        <v>137</v>
      </c>
    </row>
  </sheetData>
  <mergeCells count="9">
    <mergeCell ref="B55:N55"/>
    <mergeCell ref="B54:N54"/>
    <mergeCell ref="G12:J12"/>
    <mergeCell ref="K12:N12"/>
    <mergeCell ref="B12:F12"/>
    <mergeCell ref="B23:F23"/>
    <mergeCell ref="B32:F32"/>
    <mergeCell ref="B42:F42"/>
    <mergeCell ref="B47:F47"/>
  </mergeCells>
  <printOptions/>
  <pageMargins left="0.68" right="0.5" top="0.43" bottom="0.39" header="0.4" footer="0.32"/>
  <pageSetup horizontalDpi="300" verticalDpi="300" orientation="landscape" paperSize="9" scale="92" r:id="rId1"/>
  <headerFooter alignWithMargins="0">
    <oddFooter>&amp;R&amp;"Century Gothic,Regular"&amp;8&amp;P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N24" sqref="N24"/>
    </sheetView>
  </sheetViews>
  <sheetFormatPr defaultColWidth="9.140625" defaultRowHeight="15" customHeight="1"/>
  <cols>
    <col min="1" max="1" width="4.421875" style="10" customWidth="1"/>
    <col min="2" max="2" width="16.28125" style="10" customWidth="1"/>
    <col min="3" max="3" width="1.7109375" style="10" customWidth="1"/>
    <col min="4" max="4" width="7.7109375" style="11" customWidth="1"/>
    <col min="5" max="5" width="21.8515625" style="12" customWidth="1"/>
    <col min="6" max="6" width="11.00390625" style="12" customWidth="1"/>
    <col min="7" max="7" width="9.7109375" style="10" bestFit="1" customWidth="1"/>
    <col min="8" max="8" width="4.28125" style="12" customWidth="1"/>
    <col min="9" max="9" width="4.421875" style="10" customWidth="1"/>
    <col min="10" max="10" width="14.28125" style="12" customWidth="1"/>
    <col min="11" max="11" width="11.7109375" style="10" customWidth="1"/>
    <col min="12" max="12" width="6.7109375" style="12" customWidth="1"/>
    <col min="13" max="13" width="6.7109375" style="10" customWidth="1"/>
    <col min="14" max="14" width="13.7109375" style="12" customWidth="1"/>
    <col min="15" max="17" width="9.140625" style="14" customWidth="1"/>
    <col min="18" max="16384" width="9.140625" style="10" customWidth="1"/>
  </cols>
  <sheetData>
    <row r="1" spans="1:14" ht="15" customHeight="1">
      <c r="A1" s="170"/>
      <c r="B1" s="170"/>
      <c r="C1" s="170"/>
      <c r="D1" s="171"/>
      <c r="E1" s="172"/>
      <c r="F1" s="172"/>
      <c r="G1" s="225"/>
      <c r="H1" s="224"/>
      <c r="I1" s="225"/>
      <c r="J1" s="224"/>
      <c r="K1" s="225"/>
      <c r="L1" s="224"/>
      <c r="M1" s="225"/>
      <c r="N1" s="242" t="s">
        <v>197</v>
      </c>
    </row>
    <row r="2" spans="1:17" s="17" customFormat="1" ht="15" customHeight="1">
      <c r="A2" s="170"/>
      <c r="B2" s="173" t="s">
        <v>217</v>
      </c>
      <c r="C2" s="206" t="s">
        <v>218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2"/>
      <c r="P2" s="22"/>
      <c r="Q2" s="22"/>
    </row>
    <row r="3" spans="1:14" ht="15" customHeight="1">
      <c r="A3" s="170"/>
      <c r="B3" s="171"/>
      <c r="C3" s="172"/>
      <c r="D3" s="171"/>
      <c r="E3" s="172"/>
      <c r="F3" s="172"/>
      <c r="G3" s="170"/>
      <c r="H3" s="172"/>
      <c r="I3" s="170"/>
      <c r="J3" s="172"/>
      <c r="K3" s="170"/>
      <c r="L3" s="172"/>
      <c r="M3" s="170"/>
      <c r="N3" s="172"/>
    </row>
    <row r="4" spans="1:14" ht="15" customHeight="1">
      <c r="A4" s="170"/>
      <c r="B4" s="171" t="s">
        <v>1</v>
      </c>
      <c r="C4" s="172" t="s">
        <v>5</v>
      </c>
      <c r="D4" s="174" t="s">
        <v>145</v>
      </c>
      <c r="E4" s="175"/>
      <c r="F4" s="175"/>
      <c r="G4" s="170"/>
      <c r="H4" s="172"/>
      <c r="I4" s="170"/>
      <c r="J4" s="172"/>
      <c r="K4" s="170"/>
      <c r="L4" s="172"/>
      <c r="M4" s="170"/>
      <c r="N4" s="172"/>
    </row>
    <row r="5" spans="1:14" ht="15" customHeight="1">
      <c r="A5" s="170"/>
      <c r="B5" s="171" t="s">
        <v>2</v>
      </c>
      <c r="C5" s="172" t="s">
        <v>5</v>
      </c>
      <c r="D5" s="176" t="s">
        <v>202</v>
      </c>
      <c r="E5" s="177"/>
      <c r="F5" s="177"/>
      <c r="G5" s="170"/>
      <c r="H5" s="172"/>
      <c r="I5" s="170"/>
      <c r="J5" s="172"/>
      <c r="K5" s="170"/>
      <c r="L5" s="172"/>
      <c r="M5" s="170"/>
      <c r="N5" s="172"/>
    </row>
    <row r="6" spans="1:14" ht="15" customHeight="1">
      <c r="A6" s="170"/>
      <c r="B6" s="171" t="s">
        <v>3</v>
      </c>
      <c r="C6" s="172" t="s">
        <v>5</v>
      </c>
      <c r="D6" s="178" t="s">
        <v>206</v>
      </c>
      <c r="E6" s="172"/>
      <c r="F6" s="172"/>
      <c r="G6" s="174"/>
      <c r="H6" s="172"/>
      <c r="I6" s="170"/>
      <c r="J6" s="172"/>
      <c r="K6" s="174"/>
      <c r="L6" s="172"/>
      <c r="M6" s="170"/>
      <c r="N6" s="172"/>
    </row>
    <row r="7" spans="1:14" ht="15" customHeight="1">
      <c r="A7" s="170"/>
      <c r="B7" s="171" t="s">
        <v>4</v>
      </c>
      <c r="C7" s="172" t="s">
        <v>5</v>
      </c>
      <c r="D7" s="179" t="s">
        <v>146</v>
      </c>
      <c r="E7" s="172"/>
      <c r="F7" s="172"/>
      <c r="G7" s="174"/>
      <c r="H7" s="172"/>
      <c r="I7" s="170"/>
      <c r="J7" s="172"/>
      <c r="K7" s="174"/>
      <c r="L7" s="172"/>
      <c r="M7" s="170"/>
      <c r="N7" s="172"/>
    </row>
    <row r="8" spans="1:14" ht="15" customHeight="1">
      <c r="A8" s="170"/>
      <c r="B8" s="171" t="s">
        <v>109</v>
      </c>
      <c r="C8" s="172" t="s">
        <v>5</v>
      </c>
      <c r="D8" s="179" t="s">
        <v>130</v>
      </c>
      <c r="E8" s="172"/>
      <c r="F8" s="172"/>
      <c r="G8" s="174"/>
      <c r="H8" s="172"/>
      <c r="I8" s="170"/>
      <c r="J8" s="172"/>
      <c r="K8" s="174"/>
      <c r="L8" s="172"/>
      <c r="M8" s="170"/>
      <c r="N8" s="172"/>
    </row>
    <row r="9" spans="1:14" ht="15" customHeight="1">
      <c r="A9" s="170"/>
      <c r="B9" s="171"/>
      <c r="C9" s="172"/>
      <c r="D9" s="171"/>
      <c r="E9" s="172"/>
      <c r="F9" s="172"/>
      <c r="G9" s="170"/>
      <c r="H9" s="172"/>
      <c r="I9" s="170"/>
      <c r="J9" s="172"/>
      <c r="K9" s="170"/>
      <c r="L9" s="172"/>
      <c r="M9" s="170"/>
      <c r="N9" s="172"/>
    </row>
    <row r="10" spans="1:14" ht="15" customHeight="1">
      <c r="A10" s="170"/>
      <c r="B10" s="171" t="s">
        <v>6</v>
      </c>
      <c r="C10" s="172"/>
      <c r="D10" s="171"/>
      <c r="E10" s="172"/>
      <c r="F10" s="172"/>
      <c r="G10" s="170"/>
      <c r="H10" s="172"/>
      <c r="I10" s="170"/>
      <c r="J10" s="172"/>
      <c r="K10" s="170"/>
      <c r="L10" s="172"/>
      <c r="M10" s="170"/>
      <c r="N10" s="172"/>
    </row>
    <row r="11" spans="1:14" ht="8.25" customHeight="1" thickBot="1">
      <c r="A11" s="170"/>
      <c r="B11" s="3"/>
      <c r="C11" s="3"/>
      <c r="D11" s="2"/>
      <c r="E11" s="1"/>
      <c r="F11" s="1"/>
      <c r="G11" s="3"/>
      <c r="H11" s="1"/>
      <c r="I11" s="3"/>
      <c r="J11" s="1"/>
      <c r="K11" s="3"/>
      <c r="L11" s="1"/>
      <c r="M11" s="3"/>
      <c r="N11" s="1"/>
    </row>
    <row r="12" spans="1:14" ht="19.5" customHeight="1" thickBot="1">
      <c r="A12" s="180"/>
      <c r="B12" s="373" t="s">
        <v>120</v>
      </c>
      <c r="C12" s="350"/>
      <c r="D12" s="350"/>
      <c r="E12" s="350"/>
      <c r="F12" s="351"/>
      <c r="G12" s="370" t="s">
        <v>7</v>
      </c>
      <c r="H12" s="371"/>
      <c r="I12" s="371"/>
      <c r="J12" s="372"/>
      <c r="K12" s="370" t="s">
        <v>8</v>
      </c>
      <c r="L12" s="371"/>
      <c r="M12" s="371"/>
      <c r="N12" s="372"/>
    </row>
    <row r="13" spans="1:14" ht="27.75" customHeight="1">
      <c r="A13" s="181" t="s">
        <v>119</v>
      </c>
      <c r="B13" s="182" t="s">
        <v>110</v>
      </c>
      <c r="C13" s="183"/>
      <c r="D13" s="184"/>
      <c r="E13" s="185" t="s">
        <v>111</v>
      </c>
      <c r="F13" s="186" t="s">
        <v>116</v>
      </c>
      <c r="G13" s="187" t="s">
        <v>113</v>
      </c>
      <c r="H13" s="185" t="s">
        <v>114</v>
      </c>
      <c r="I13" s="185" t="s">
        <v>115</v>
      </c>
      <c r="J13" s="188" t="s">
        <v>117</v>
      </c>
      <c r="K13" s="187" t="s">
        <v>113</v>
      </c>
      <c r="L13" s="185" t="s">
        <v>114</v>
      </c>
      <c r="M13" s="185" t="s">
        <v>115</v>
      </c>
      <c r="N13" s="188" t="s">
        <v>117</v>
      </c>
    </row>
    <row r="14" spans="1:14" ht="16.5" customHeight="1">
      <c r="A14" s="189"/>
      <c r="B14" s="190" t="s">
        <v>118</v>
      </c>
      <c r="C14" s="133"/>
      <c r="D14" s="191"/>
      <c r="E14" s="192"/>
      <c r="F14" s="193"/>
      <c r="G14" s="194"/>
      <c r="H14" s="192"/>
      <c r="I14" s="192"/>
      <c r="J14" s="195"/>
      <c r="K14" s="194"/>
      <c r="L14" s="192"/>
      <c r="M14" s="192"/>
      <c r="N14" s="195"/>
    </row>
    <row r="15" spans="1:14" ht="16.5" customHeight="1">
      <c r="A15" s="189">
        <v>1</v>
      </c>
      <c r="B15" s="132" t="s">
        <v>149</v>
      </c>
      <c r="C15" s="133"/>
      <c r="D15" s="191"/>
      <c r="E15" s="192" t="s">
        <v>155</v>
      </c>
      <c r="F15" s="195">
        <v>12</v>
      </c>
      <c r="G15" s="196">
        <v>5500</v>
      </c>
      <c r="H15" s="197">
        <v>2.2</v>
      </c>
      <c r="I15" s="197">
        <v>24</v>
      </c>
      <c r="J15" s="198">
        <f>SUM(I15*H15*G15)</f>
        <v>290400</v>
      </c>
      <c r="K15" s="196">
        <v>5775</v>
      </c>
      <c r="L15" s="197">
        <v>2.1</v>
      </c>
      <c r="M15" s="197">
        <v>12</v>
      </c>
      <c r="N15" s="198">
        <f>SUM(M15*L15*K15)</f>
        <v>145530.00000000003</v>
      </c>
    </row>
    <row r="16" spans="1:14" ht="16.5" customHeight="1">
      <c r="A16" s="189"/>
      <c r="B16" s="132"/>
      <c r="C16" s="133"/>
      <c r="D16" s="191"/>
      <c r="E16" s="192"/>
      <c r="F16" s="195"/>
      <c r="G16" s="196"/>
      <c r="H16" s="197"/>
      <c r="I16" s="197"/>
      <c r="J16" s="198"/>
      <c r="K16" s="196">
        <v>6063.75</v>
      </c>
      <c r="L16" s="197">
        <v>2.1</v>
      </c>
      <c r="M16" s="197">
        <v>12</v>
      </c>
      <c r="N16" s="198">
        <f>SUM(M16*L16*K16)</f>
        <v>152806.50000000003</v>
      </c>
    </row>
    <row r="17" spans="1:14" ht="16.5" customHeight="1">
      <c r="A17" s="189">
        <v>2</v>
      </c>
      <c r="B17" s="132" t="s">
        <v>150</v>
      </c>
      <c r="C17" s="133"/>
      <c r="D17" s="191"/>
      <c r="E17" s="192" t="s">
        <v>140</v>
      </c>
      <c r="F17" s="195">
        <v>9</v>
      </c>
      <c r="G17" s="196">
        <v>3000</v>
      </c>
      <c r="H17" s="197">
        <v>2.2</v>
      </c>
      <c r="I17" s="197">
        <v>24</v>
      </c>
      <c r="J17" s="198">
        <f>SUM(I17*H17*G17)</f>
        <v>158400</v>
      </c>
      <c r="K17" s="196">
        <v>3150</v>
      </c>
      <c r="L17" s="197">
        <v>2.1</v>
      </c>
      <c r="M17" s="197">
        <v>12</v>
      </c>
      <c r="N17" s="198">
        <f>SUM(M17*L17*K17)</f>
        <v>79380.00000000001</v>
      </c>
    </row>
    <row r="18" spans="1:14" ht="16.5" customHeight="1">
      <c r="A18" s="189"/>
      <c r="B18" s="132"/>
      <c r="C18" s="133"/>
      <c r="D18" s="191"/>
      <c r="E18" s="192"/>
      <c r="F18" s="195"/>
      <c r="G18" s="196"/>
      <c r="H18" s="197"/>
      <c r="I18" s="197"/>
      <c r="J18" s="198"/>
      <c r="K18" s="220">
        <v>3307.5</v>
      </c>
      <c r="L18" s="197">
        <v>2.1</v>
      </c>
      <c r="M18" s="197">
        <v>12</v>
      </c>
      <c r="N18" s="198">
        <f>SUM(M18*L18*K18)</f>
        <v>83349.00000000001</v>
      </c>
    </row>
    <row r="19" spans="1:14" ht="16.5" customHeight="1">
      <c r="A19" s="199" t="s">
        <v>0</v>
      </c>
      <c r="B19" s="352" t="s">
        <v>121</v>
      </c>
      <c r="C19" s="353"/>
      <c r="D19" s="353"/>
      <c r="E19" s="353"/>
      <c r="F19" s="354"/>
      <c r="G19" s="200"/>
      <c r="H19" s="192"/>
      <c r="I19" s="201"/>
      <c r="J19" s="202">
        <f>SUM(J15:J18)</f>
        <v>448800</v>
      </c>
      <c r="K19" s="189"/>
      <c r="L19" s="192"/>
      <c r="M19" s="201"/>
      <c r="N19" s="202">
        <f>SUM(N15:N18)</f>
        <v>461065.50000000006</v>
      </c>
    </row>
    <row r="20" spans="1:14" ht="16.5" customHeight="1">
      <c r="A20" s="199"/>
      <c r="B20" s="167"/>
      <c r="C20" s="168"/>
      <c r="D20" s="168"/>
      <c r="E20" s="168"/>
      <c r="F20" s="169"/>
      <c r="G20" s="200"/>
      <c r="H20" s="192"/>
      <c r="I20" s="201"/>
      <c r="J20" s="202"/>
      <c r="K20" s="189"/>
      <c r="L20" s="192"/>
      <c r="M20" s="201"/>
      <c r="N20" s="202"/>
    </row>
    <row r="21" spans="1:14" ht="16.5" customHeight="1">
      <c r="A21" s="189"/>
      <c r="B21" s="190" t="s">
        <v>122</v>
      </c>
      <c r="C21" s="133"/>
      <c r="D21" s="191"/>
      <c r="E21" s="192"/>
      <c r="F21" s="193"/>
      <c r="G21" s="194"/>
      <c r="H21" s="192"/>
      <c r="I21" s="192"/>
      <c r="J21" s="195"/>
      <c r="K21" s="194"/>
      <c r="L21" s="192"/>
      <c r="M21" s="192"/>
      <c r="N21" s="195"/>
    </row>
    <row r="22" spans="1:14" ht="16.5" customHeight="1">
      <c r="A22" s="189">
        <v>1</v>
      </c>
      <c r="B22" s="132" t="s">
        <v>163</v>
      </c>
      <c r="C22" s="133"/>
      <c r="D22" s="191"/>
      <c r="E22" s="192" t="s">
        <v>170</v>
      </c>
      <c r="F22" s="204">
        <v>27</v>
      </c>
      <c r="G22" s="196">
        <v>2650</v>
      </c>
      <c r="H22" s="197">
        <v>1.8</v>
      </c>
      <c r="I22" s="197">
        <v>12</v>
      </c>
      <c r="J22" s="198">
        <f>SUM(I22*H22*G22)</f>
        <v>57240.00000000001</v>
      </c>
      <c r="K22" s="196">
        <v>2800</v>
      </c>
      <c r="L22" s="221">
        <v>1.7</v>
      </c>
      <c r="M22" s="197">
        <v>12</v>
      </c>
      <c r="N22" s="198">
        <f>SUM(M22*L22*K22)</f>
        <v>57119.99999999999</v>
      </c>
    </row>
    <row r="23" spans="1:14" ht="16.5" customHeight="1">
      <c r="A23" s="199" t="s">
        <v>13</v>
      </c>
      <c r="B23" s="352" t="s">
        <v>124</v>
      </c>
      <c r="C23" s="353"/>
      <c r="D23" s="353"/>
      <c r="E23" s="353"/>
      <c r="F23" s="354"/>
      <c r="G23" s="200"/>
      <c r="H23" s="192"/>
      <c r="I23" s="201"/>
      <c r="J23" s="202">
        <f>SUM(J22)</f>
        <v>57240.00000000001</v>
      </c>
      <c r="K23" s="189"/>
      <c r="L23" s="192"/>
      <c r="M23" s="201"/>
      <c r="N23" s="202">
        <f>SUM(N22)</f>
        <v>57119.99999999999</v>
      </c>
    </row>
    <row r="24" spans="1:14" ht="16.5" customHeight="1">
      <c r="A24" s="189"/>
      <c r="B24" s="132"/>
      <c r="C24" s="133"/>
      <c r="D24" s="191"/>
      <c r="E24" s="192"/>
      <c r="F24" s="195"/>
      <c r="G24" s="189"/>
      <c r="H24" s="192"/>
      <c r="I24" s="201"/>
      <c r="J24" s="195"/>
      <c r="K24" s="189"/>
      <c r="L24" s="192"/>
      <c r="M24" s="201"/>
      <c r="N24" s="195"/>
    </row>
    <row r="25" spans="1:14" ht="16.5" customHeight="1">
      <c r="A25" s="189"/>
      <c r="B25" s="190" t="s">
        <v>228</v>
      </c>
      <c r="C25" s="133"/>
      <c r="D25" s="191"/>
      <c r="E25" s="192"/>
      <c r="F25" s="193"/>
      <c r="G25" s="194"/>
      <c r="H25" s="192"/>
      <c r="I25" s="192"/>
      <c r="J25" s="195"/>
      <c r="K25" s="194"/>
      <c r="L25" s="192"/>
      <c r="M25" s="192"/>
      <c r="N25" s="195"/>
    </row>
    <row r="26" spans="1:14" ht="16.5" customHeight="1">
      <c r="A26" s="189">
        <v>1</v>
      </c>
      <c r="B26" s="132" t="s">
        <v>164</v>
      </c>
      <c r="C26" s="133"/>
      <c r="D26" s="191"/>
      <c r="E26" s="192" t="s">
        <v>171</v>
      </c>
      <c r="F26" s="204">
        <v>11</v>
      </c>
      <c r="G26" s="196">
        <v>2900</v>
      </c>
      <c r="H26" s="197">
        <v>1.8</v>
      </c>
      <c r="I26" s="197">
        <v>12</v>
      </c>
      <c r="J26" s="198">
        <f>SUM(I26*H26*G26)</f>
        <v>62640.00000000001</v>
      </c>
      <c r="K26" s="196">
        <v>3050</v>
      </c>
      <c r="L26" s="197">
        <v>1.4</v>
      </c>
      <c r="M26" s="197">
        <v>12</v>
      </c>
      <c r="N26" s="198">
        <f>SUM(M26*L26*K26)</f>
        <v>51239.99999999999</v>
      </c>
    </row>
    <row r="27" spans="1:14" ht="16.5" customHeight="1">
      <c r="A27" s="189">
        <v>2</v>
      </c>
      <c r="B27" s="132" t="s">
        <v>174</v>
      </c>
      <c r="C27" s="133"/>
      <c r="D27" s="191"/>
      <c r="E27" s="192" t="s">
        <v>175</v>
      </c>
      <c r="F27" s="195">
        <v>10</v>
      </c>
      <c r="G27" s="196">
        <v>1500</v>
      </c>
      <c r="H27" s="197">
        <v>1.4</v>
      </c>
      <c r="I27" s="197">
        <v>24</v>
      </c>
      <c r="J27" s="198">
        <f>SUM(I27*H27*G27)</f>
        <v>50399.99999999999</v>
      </c>
      <c r="K27" s="196">
        <v>1620</v>
      </c>
      <c r="L27" s="197">
        <v>1.4</v>
      </c>
      <c r="M27" s="197">
        <v>12</v>
      </c>
      <c r="N27" s="198">
        <f>SUM(M27*L27*K27)</f>
        <v>27215.999999999996</v>
      </c>
    </row>
    <row r="28" spans="1:14" ht="16.5" customHeight="1">
      <c r="A28" s="189"/>
      <c r="B28" s="132"/>
      <c r="C28" s="133"/>
      <c r="D28" s="203"/>
      <c r="E28" s="134"/>
      <c r="F28" s="204"/>
      <c r="G28" s="196"/>
      <c r="H28" s="197"/>
      <c r="I28" s="197"/>
      <c r="J28" s="198"/>
      <c r="K28" s="196">
        <v>1749.6</v>
      </c>
      <c r="L28" s="197">
        <v>1.4</v>
      </c>
      <c r="M28" s="197">
        <v>12</v>
      </c>
      <c r="N28" s="198">
        <f>SUM(M28*L28*K28)</f>
        <v>29393.279999999995</v>
      </c>
    </row>
    <row r="29" spans="1:14" ht="16.5" customHeight="1">
      <c r="A29" s="199" t="s">
        <v>17</v>
      </c>
      <c r="B29" s="352" t="s">
        <v>229</v>
      </c>
      <c r="C29" s="353"/>
      <c r="D29" s="353"/>
      <c r="E29" s="353"/>
      <c r="F29" s="354"/>
      <c r="G29" s="200"/>
      <c r="H29" s="192"/>
      <c r="I29" s="201"/>
      <c r="J29" s="202">
        <f>SUM(J26:J28)</f>
        <v>113040</v>
      </c>
      <c r="K29" s="189"/>
      <c r="L29" s="192"/>
      <c r="M29" s="201"/>
      <c r="N29" s="202">
        <f>SUM(N26:N28)</f>
        <v>107849.27999999998</v>
      </c>
    </row>
    <row r="30" spans="1:14" ht="16.5" customHeight="1" thickBot="1">
      <c r="A30" s="212"/>
      <c r="B30" s="214"/>
      <c r="C30" s="290"/>
      <c r="D30" s="291"/>
      <c r="E30" s="131"/>
      <c r="F30" s="258"/>
      <c r="G30" s="212"/>
      <c r="H30" s="131"/>
      <c r="I30" s="130"/>
      <c r="J30" s="258"/>
      <c r="K30" s="212"/>
      <c r="L30" s="131"/>
      <c r="M30" s="130"/>
      <c r="N30" s="258"/>
    </row>
    <row r="31" spans="1:14" ht="33.75" customHeight="1" thickBot="1">
      <c r="A31" s="297"/>
      <c r="B31" s="298" t="s">
        <v>127</v>
      </c>
      <c r="C31" s="299"/>
      <c r="D31" s="299"/>
      <c r="E31" s="299"/>
      <c r="F31" s="300"/>
      <c r="G31" s="301"/>
      <c r="H31" s="302"/>
      <c r="I31" s="303"/>
      <c r="J31" s="304">
        <f>SUM(J29+J23+J19)</f>
        <v>619080</v>
      </c>
      <c r="K31" s="297"/>
      <c r="L31" s="305"/>
      <c r="M31" s="303"/>
      <c r="N31" s="304">
        <f>SUM(N29+N23+N19)</f>
        <v>626034.78</v>
      </c>
    </row>
    <row r="32" spans="1:14" ht="16.5" customHeight="1">
      <c r="A32" s="189"/>
      <c r="B32" s="308"/>
      <c r="C32" s="309"/>
      <c r="D32" s="269"/>
      <c r="E32" s="270"/>
      <c r="F32" s="310"/>
      <c r="G32" s="189"/>
      <c r="H32" s="192"/>
      <c r="I32" s="201"/>
      <c r="J32" s="195"/>
      <c r="K32" s="189"/>
      <c r="L32" s="192"/>
      <c r="M32" s="201"/>
      <c r="N32" s="195"/>
    </row>
    <row r="33" spans="1:14" ht="16.5" customHeight="1">
      <c r="A33" s="181"/>
      <c r="B33" s="292" t="s">
        <v>128</v>
      </c>
      <c r="C33" s="293"/>
      <c r="D33" s="293"/>
      <c r="E33" s="293"/>
      <c r="F33" s="294"/>
      <c r="G33" s="189"/>
      <c r="H33" s="192"/>
      <c r="I33" s="201"/>
      <c r="J33" s="296">
        <f>SUM(J31*5%)</f>
        <v>30954</v>
      </c>
      <c r="K33" s="181"/>
      <c r="L33" s="185"/>
      <c r="M33" s="295"/>
      <c r="N33" s="296">
        <f>SUM(N31*5%)</f>
        <v>31301.739</v>
      </c>
    </row>
    <row r="34" spans="1:14" ht="15.75" customHeight="1" thickBot="1">
      <c r="A34" s="306"/>
      <c r="B34" s="355" t="s">
        <v>208</v>
      </c>
      <c r="C34" s="356"/>
      <c r="D34" s="356"/>
      <c r="E34" s="356"/>
      <c r="F34" s="357"/>
      <c r="G34" s="306"/>
      <c r="H34" s="260"/>
      <c r="I34" s="259"/>
      <c r="J34" s="307">
        <f>SUM(J31:J33)</f>
        <v>650034</v>
      </c>
      <c r="K34" s="306"/>
      <c r="L34" s="260"/>
      <c r="M34" s="259"/>
      <c r="N34" s="307">
        <f>SUM(N31:N33)</f>
        <v>657336.5190000001</v>
      </c>
    </row>
    <row r="35" spans="1:14" ht="15" customHeight="1">
      <c r="A35" s="170"/>
      <c r="B35" s="170"/>
      <c r="C35" s="170"/>
      <c r="D35" s="171"/>
      <c r="E35" s="172"/>
      <c r="F35" s="172"/>
      <c r="G35" s="170"/>
      <c r="H35" s="172"/>
      <c r="I35" s="170"/>
      <c r="J35" s="172"/>
      <c r="K35" s="170"/>
      <c r="L35" s="172"/>
      <c r="M35" s="170"/>
      <c r="N35" s="172"/>
    </row>
  </sheetData>
  <mergeCells count="7">
    <mergeCell ref="B29:F29"/>
    <mergeCell ref="B34:F34"/>
    <mergeCell ref="G12:J12"/>
    <mergeCell ref="K12:N12"/>
    <mergeCell ref="B12:F12"/>
    <mergeCell ref="B19:F19"/>
    <mergeCell ref="B23:F23"/>
  </mergeCells>
  <printOptions/>
  <pageMargins left="0.68" right="0.5" top="0.43" bottom="0.39" header="0.4" footer="0.32"/>
  <pageSetup horizontalDpi="300" verticalDpi="300" orientation="landscape" paperSize="9" scale="92" r:id="rId1"/>
  <headerFooter alignWithMargins="0">
    <oddFooter>&amp;R&amp;"Century Gothic,Regular"&amp;8&amp;P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B91" sqref="B91"/>
    </sheetView>
  </sheetViews>
  <sheetFormatPr defaultColWidth="9.140625" defaultRowHeight="15" customHeight="1"/>
  <cols>
    <col min="1" max="1" width="4.421875" style="10" customWidth="1"/>
    <col min="2" max="2" width="16.28125" style="10" customWidth="1"/>
    <col min="3" max="3" width="1.7109375" style="10" customWidth="1"/>
    <col min="4" max="4" width="7.7109375" style="11" customWidth="1"/>
    <col min="5" max="5" width="21.8515625" style="12" customWidth="1"/>
    <col min="6" max="6" width="11.00390625" style="12" customWidth="1"/>
    <col min="7" max="7" width="9.7109375" style="10" bestFit="1" customWidth="1"/>
    <col min="8" max="8" width="4.28125" style="12" customWidth="1"/>
    <col min="9" max="9" width="4.421875" style="10" customWidth="1"/>
    <col min="10" max="10" width="14.28125" style="12" customWidth="1"/>
    <col min="11" max="11" width="11.7109375" style="10" customWidth="1"/>
    <col min="12" max="12" width="6.7109375" style="12" customWidth="1"/>
    <col min="13" max="13" width="6.7109375" style="10" customWidth="1"/>
    <col min="14" max="14" width="13.7109375" style="12" customWidth="1"/>
    <col min="15" max="17" width="9.140625" style="14" customWidth="1"/>
    <col min="18" max="16384" width="9.140625" style="10" customWidth="1"/>
  </cols>
  <sheetData>
    <row r="1" spans="1:14" ht="15" customHeight="1">
      <c r="A1" s="170"/>
      <c r="B1" s="170"/>
      <c r="C1" s="170"/>
      <c r="D1" s="171"/>
      <c r="E1" s="172"/>
      <c r="F1" s="172"/>
      <c r="G1" s="225"/>
      <c r="H1" s="224"/>
      <c r="I1" s="225"/>
      <c r="J1" s="224"/>
      <c r="K1" s="225"/>
      <c r="L1" s="224"/>
      <c r="M1" s="225"/>
      <c r="N1" s="242" t="s">
        <v>197</v>
      </c>
    </row>
    <row r="2" spans="1:17" s="17" customFormat="1" ht="15" customHeight="1">
      <c r="A2" s="170"/>
      <c r="B2" s="173" t="s">
        <v>209</v>
      </c>
      <c r="C2" s="206" t="s">
        <v>224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2"/>
      <c r="P2" s="22"/>
      <c r="Q2" s="22"/>
    </row>
    <row r="3" spans="1:14" ht="15" customHeight="1">
      <c r="A3" s="170"/>
      <c r="B3" s="171"/>
      <c r="C3" s="172"/>
      <c r="D3" s="171"/>
      <c r="E3" s="172"/>
      <c r="F3" s="172"/>
      <c r="G3" s="170"/>
      <c r="H3" s="172"/>
      <c r="I3" s="170"/>
      <c r="J3" s="172"/>
      <c r="K3" s="170"/>
      <c r="L3" s="172"/>
      <c r="M3" s="170"/>
      <c r="N3" s="172"/>
    </row>
    <row r="4" spans="1:14" ht="15" customHeight="1">
      <c r="A4" s="170"/>
      <c r="B4" s="171" t="s">
        <v>1</v>
      </c>
      <c r="C4" s="172" t="s">
        <v>5</v>
      </c>
      <c r="D4" s="174" t="s">
        <v>145</v>
      </c>
      <c r="E4" s="175"/>
      <c r="F4" s="175"/>
      <c r="G4" s="170"/>
      <c r="H4" s="172"/>
      <c r="I4" s="170"/>
      <c r="J4" s="172"/>
      <c r="K4" s="170"/>
      <c r="L4" s="172"/>
      <c r="M4" s="170"/>
      <c r="N4" s="172"/>
    </row>
    <row r="5" spans="1:14" ht="15" customHeight="1">
      <c r="A5" s="170"/>
      <c r="B5" s="171" t="s">
        <v>2</v>
      </c>
      <c r="C5" s="172" t="s">
        <v>5</v>
      </c>
      <c r="D5" s="176" t="s">
        <v>202</v>
      </c>
      <c r="E5" s="177"/>
      <c r="F5" s="177"/>
      <c r="G5" s="170"/>
      <c r="H5" s="172"/>
      <c r="I5" s="170"/>
      <c r="J5" s="172"/>
      <c r="K5" s="170"/>
      <c r="L5" s="172"/>
      <c r="M5" s="170"/>
      <c r="N5" s="172"/>
    </row>
    <row r="6" spans="1:14" ht="15" customHeight="1">
      <c r="A6" s="170"/>
      <c r="B6" s="171" t="s">
        <v>3</v>
      </c>
      <c r="C6" s="172" t="s">
        <v>5</v>
      </c>
      <c r="D6" s="178" t="s">
        <v>226</v>
      </c>
      <c r="E6" s="172"/>
      <c r="F6" s="172"/>
      <c r="G6" s="174"/>
      <c r="H6" s="172"/>
      <c r="I6" s="170"/>
      <c r="J6" s="172"/>
      <c r="K6" s="174"/>
      <c r="L6" s="172"/>
      <c r="M6" s="170"/>
      <c r="N6" s="172"/>
    </row>
    <row r="7" spans="1:14" ht="15" customHeight="1">
      <c r="A7" s="170"/>
      <c r="B7" s="171" t="s">
        <v>4</v>
      </c>
      <c r="C7" s="172" t="s">
        <v>5</v>
      </c>
      <c r="D7" s="179" t="s">
        <v>146</v>
      </c>
      <c r="E7" s="172"/>
      <c r="F7" s="172"/>
      <c r="G7" s="174"/>
      <c r="H7" s="172"/>
      <c r="I7" s="170"/>
      <c r="J7" s="172"/>
      <c r="K7" s="174"/>
      <c r="L7" s="172"/>
      <c r="M7" s="170"/>
      <c r="N7" s="172"/>
    </row>
    <row r="8" spans="1:14" ht="15" customHeight="1">
      <c r="A8" s="170"/>
      <c r="B8" s="171" t="s">
        <v>109</v>
      </c>
      <c r="C8" s="172" t="s">
        <v>5</v>
      </c>
      <c r="D8" s="179" t="s">
        <v>130</v>
      </c>
      <c r="E8" s="172"/>
      <c r="F8" s="172"/>
      <c r="G8" s="174"/>
      <c r="H8" s="172"/>
      <c r="I8" s="170"/>
      <c r="J8" s="172"/>
      <c r="K8" s="174"/>
      <c r="L8" s="172"/>
      <c r="M8" s="170"/>
      <c r="N8" s="172"/>
    </row>
    <row r="9" spans="1:14" ht="15" customHeight="1">
      <c r="A9" s="170"/>
      <c r="B9" s="171"/>
      <c r="C9" s="172"/>
      <c r="D9" s="171"/>
      <c r="E9" s="172"/>
      <c r="F9" s="172"/>
      <c r="G9" s="170"/>
      <c r="H9" s="172"/>
      <c r="I9" s="170"/>
      <c r="J9" s="172"/>
      <c r="K9" s="170"/>
      <c r="L9" s="172"/>
      <c r="M9" s="170"/>
      <c r="N9" s="172"/>
    </row>
    <row r="10" spans="1:14" ht="15" customHeight="1">
      <c r="A10" s="170"/>
      <c r="B10" s="171" t="s">
        <v>6</v>
      </c>
      <c r="C10" s="172"/>
      <c r="D10" s="171"/>
      <c r="E10" s="172"/>
      <c r="F10" s="172"/>
      <c r="G10" s="170"/>
      <c r="H10" s="172"/>
      <c r="I10" s="170"/>
      <c r="J10" s="172"/>
      <c r="K10" s="170"/>
      <c r="L10" s="172"/>
      <c r="M10" s="170"/>
      <c r="N10" s="172"/>
    </row>
    <row r="11" spans="1:14" ht="8.25" customHeight="1" thickBot="1">
      <c r="A11" s="170"/>
      <c r="B11" s="3"/>
      <c r="C11" s="3"/>
      <c r="D11" s="2"/>
      <c r="E11" s="1"/>
      <c r="F11" s="1"/>
      <c r="G11" s="3"/>
      <c r="H11" s="1"/>
      <c r="I11" s="3"/>
      <c r="J11" s="1"/>
      <c r="K11" s="3"/>
      <c r="L11" s="1"/>
      <c r="M11" s="3"/>
      <c r="N11" s="1"/>
    </row>
    <row r="12" spans="1:14" ht="19.5" customHeight="1" thickBot="1">
      <c r="A12" s="180"/>
      <c r="B12" s="373" t="s">
        <v>120</v>
      </c>
      <c r="C12" s="350"/>
      <c r="D12" s="350"/>
      <c r="E12" s="350"/>
      <c r="F12" s="351"/>
      <c r="G12" s="370" t="s">
        <v>7</v>
      </c>
      <c r="H12" s="371"/>
      <c r="I12" s="371"/>
      <c r="J12" s="372"/>
      <c r="K12" s="370" t="s">
        <v>8</v>
      </c>
      <c r="L12" s="371"/>
      <c r="M12" s="371"/>
      <c r="N12" s="372"/>
    </row>
    <row r="13" spans="1:14" ht="27.75" customHeight="1">
      <c r="A13" s="181" t="s">
        <v>119</v>
      </c>
      <c r="B13" s="182" t="s">
        <v>110</v>
      </c>
      <c r="C13" s="183"/>
      <c r="D13" s="184"/>
      <c r="E13" s="185" t="s">
        <v>111</v>
      </c>
      <c r="F13" s="186" t="s">
        <v>116</v>
      </c>
      <c r="G13" s="187" t="s">
        <v>113</v>
      </c>
      <c r="H13" s="185" t="s">
        <v>114</v>
      </c>
      <c r="I13" s="185" t="s">
        <v>115</v>
      </c>
      <c r="J13" s="188" t="s">
        <v>117</v>
      </c>
      <c r="K13" s="187" t="s">
        <v>113</v>
      </c>
      <c r="L13" s="185" t="s">
        <v>114</v>
      </c>
      <c r="M13" s="185" t="s">
        <v>115</v>
      </c>
      <c r="N13" s="188" t="s">
        <v>117</v>
      </c>
    </row>
    <row r="14" spans="1:14" ht="16.5" customHeight="1">
      <c r="A14" s="189"/>
      <c r="B14" s="190" t="s">
        <v>118</v>
      </c>
      <c r="C14" s="133"/>
      <c r="D14" s="191"/>
      <c r="E14" s="192"/>
      <c r="F14" s="193"/>
      <c r="G14" s="194"/>
      <c r="H14" s="192"/>
      <c r="I14" s="192"/>
      <c r="J14" s="195"/>
      <c r="K14" s="194"/>
      <c r="L14" s="192"/>
      <c r="M14" s="192"/>
      <c r="N14" s="195"/>
    </row>
    <row r="15" spans="1:14" ht="16.5" customHeight="1">
      <c r="A15" s="189">
        <v>1</v>
      </c>
      <c r="B15" s="132" t="s">
        <v>149</v>
      </c>
      <c r="C15" s="133"/>
      <c r="D15" s="191"/>
      <c r="E15" s="192" t="s">
        <v>155</v>
      </c>
      <c r="F15" s="195">
        <v>12</v>
      </c>
      <c r="G15" s="196">
        <v>5500</v>
      </c>
      <c r="H15" s="197">
        <v>2.2</v>
      </c>
      <c r="I15" s="197">
        <v>2</v>
      </c>
      <c r="J15" s="198">
        <f>SUM(I15*H15*G15)</f>
        <v>24200.000000000004</v>
      </c>
      <c r="K15" s="196">
        <v>6363.75</v>
      </c>
      <c r="L15" s="197">
        <v>2.1</v>
      </c>
      <c r="M15" s="197">
        <v>2</v>
      </c>
      <c r="N15" s="198">
        <f>SUM(M15*L15*K15)</f>
        <v>26727.75</v>
      </c>
    </row>
    <row r="16" spans="1:14" ht="16.5" customHeight="1">
      <c r="A16" s="189"/>
      <c r="B16" s="132"/>
      <c r="C16" s="133"/>
      <c r="D16" s="191"/>
      <c r="E16" s="192"/>
      <c r="F16" s="195"/>
      <c r="G16" s="196"/>
      <c r="H16" s="197"/>
      <c r="I16" s="197"/>
      <c r="J16" s="198"/>
      <c r="K16" s="196"/>
      <c r="L16" s="197"/>
      <c r="M16" s="197"/>
      <c r="N16" s="198"/>
    </row>
    <row r="17" spans="1:14" ht="16.5" customHeight="1">
      <c r="A17" s="189">
        <v>2</v>
      </c>
      <c r="B17" s="132" t="s">
        <v>150</v>
      </c>
      <c r="C17" s="133"/>
      <c r="D17" s="191"/>
      <c r="E17" s="192" t="s">
        <v>140</v>
      </c>
      <c r="F17" s="195">
        <v>9</v>
      </c>
      <c r="G17" s="196">
        <v>3000</v>
      </c>
      <c r="H17" s="197">
        <v>2.2</v>
      </c>
      <c r="I17" s="197">
        <v>6</v>
      </c>
      <c r="J17" s="198">
        <f>SUM(I17*H17*G17)</f>
        <v>39600</v>
      </c>
      <c r="K17" s="220">
        <v>3472.87</v>
      </c>
      <c r="L17" s="197">
        <v>2.1</v>
      </c>
      <c r="M17" s="197">
        <v>3</v>
      </c>
      <c r="N17" s="198">
        <f>SUM(M17*L17*K17)</f>
        <v>21879.081000000002</v>
      </c>
    </row>
    <row r="18" spans="1:14" ht="16.5" customHeight="1">
      <c r="A18" s="189"/>
      <c r="B18" s="132"/>
      <c r="C18" s="133"/>
      <c r="D18" s="191"/>
      <c r="E18" s="192"/>
      <c r="F18" s="195"/>
      <c r="G18" s="196"/>
      <c r="H18" s="197"/>
      <c r="I18" s="197"/>
      <c r="J18" s="198"/>
      <c r="K18" s="220"/>
      <c r="L18" s="197"/>
      <c r="M18" s="197"/>
      <c r="N18" s="198"/>
    </row>
    <row r="19" spans="1:14" ht="16.5" customHeight="1">
      <c r="A19" s="199" t="s">
        <v>0</v>
      </c>
      <c r="B19" s="352" t="s">
        <v>121</v>
      </c>
      <c r="C19" s="353"/>
      <c r="D19" s="353"/>
      <c r="E19" s="353"/>
      <c r="F19" s="354"/>
      <c r="G19" s="200"/>
      <c r="H19" s="192"/>
      <c r="I19" s="201"/>
      <c r="J19" s="202">
        <f>SUM(J15:J18)</f>
        <v>63800</v>
      </c>
      <c r="K19" s="189"/>
      <c r="L19" s="192"/>
      <c r="M19" s="201"/>
      <c r="N19" s="202">
        <f>SUM(N15:N18)</f>
        <v>48606.831000000006</v>
      </c>
    </row>
    <row r="20" spans="1:14" ht="16.5" customHeight="1">
      <c r="A20" s="199"/>
      <c r="B20" s="167"/>
      <c r="C20" s="168"/>
      <c r="D20" s="168"/>
      <c r="E20" s="168"/>
      <c r="F20" s="169"/>
      <c r="G20" s="200"/>
      <c r="H20" s="192"/>
      <c r="I20" s="201"/>
      <c r="J20" s="202"/>
      <c r="K20" s="189"/>
      <c r="L20" s="192"/>
      <c r="M20" s="201"/>
      <c r="N20" s="202"/>
    </row>
    <row r="21" spans="1:14" ht="16.5" customHeight="1">
      <c r="A21" s="189"/>
      <c r="B21" s="190" t="s">
        <v>125</v>
      </c>
      <c r="C21" s="133"/>
      <c r="D21" s="191"/>
      <c r="E21" s="192"/>
      <c r="F21" s="193"/>
      <c r="G21" s="194"/>
      <c r="H21" s="192"/>
      <c r="I21" s="192"/>
      <c r="J21" s="195"/>
      <c r="K21" s="194"/>
      <c r="L21" s="192"/>
      <c r="M21" s="192"/>
      <c r="N21" s="195"/>
    </row>
    <row r="22" spans="1:14" ht="16.5" customHeight="1">
      <c r="A22" s="189">
        <v>1</v>
      </c>
      <c r="B22" s="132" t="s">
        <v>174</v>
      </c>
      <c r="C22" s="133"/>
      <c r="D22" s="191"/>
      <c r="E22" s="192" t="s">
        <v>175</v>
      </c>
      <c r="F22" s="195">
        <v>10</v>
      </c>
      <c r="G22" s="196">
        <v>1500</v>
      </c>
      <c r="H22" s="197">
        <v>1.4</v>
      </c>
      <c r="I22" s="197">
        <v>2</v>
      </c>
      <c r="J22" s="198">
        <f>SUM(I22*H22*G22)</f>
        <v>4200</v>
      </c>
      <c r="K22" s="289" t="s">
        <v>227</v>
      </c>
      <c r="L22" s="197"/>
      <c r="M22" s="197"/>
      <c r="N22" s="198"/>
    </row>
    <row r="23" spans="1:14" ht="16.5" customHeight="1">
      <c r="A23" s="189"/>
      <c r="B23" s="132"/>
      <c r="C23" s="133"/>
      <c r="D23" s="203"/>
      <c r="E23" s="134"/>
      <c r="F23" s="204"/>
      <c r="G23" s="196"/>
      <c r="H23" s="197"/>
      <c r="I23" s="197"/>
      <c r="J23" s="198"/>
      <c r="K23" s="196"/>
      <c r="L23" s="197"/>
      <c r="M23" s="197"/>
      <c r="N23" s="198"/>
    </row>
    <row r="24" spans="1:14" ht="16.5" customHeight="1">
      <c r="A24" s="199" t="s">
        <v>13</v>
      </c>
      <c r="B24" s="352" t="s">
        <v>126</v>
      </c>
      <c r="C24" s="353"/>
      <c r="D24" s="353"/>
      <c r="E24" s="353"/>
      <c r="F24" s="354"/>
      <c r="G24" s="200"/>
      <c r="H24" s="192"/>
      <c r="I24" s="201"/>
      <c r="J24" s="202">
        <f>SUM(J22:J22)</f>
        <v>4200</v>
      </c>
      <c r="K24" s="189"/>
      <c r="L24" s="192"/>
      <c r="M24" s="201"/>
      <c r="N24" s="202">
        <f>SUM(N22:N23)</f>
        <v>0</v>
      </c>
    </row>
    <row r="25" spans="1:14" ht="16.5" customHeight="1">
      <c r="A25" s="189"/>
      <c r="B25" s="132"/>
      <c r="C25" s="133"/>
      <c r="D25" s="191"/>
      <c r="E25" s="192"/>
      <c r="F25" s="195"/>
      <c r="G25" s="189"/>
      <c r="H25" s="192"/>
      <c r="I25" s="201"/>
      <c r="J25" s="195"/>
      <c r="K25" s="189"/>
      <c r="L25" s="192"/>
      <c r="M25" s="201"/>
      <c r="N25" s="195"/>
    </row>
    <row r="26" spans="1:14" ht="16.5" customHeight="1" thickBot="1">
      <c r="A26" s="212"/>
      <c r="B26" s="214"/>
      <c r="C26" s="290"/>
      <c r="D26" s="291"/>
      <c r="E26" s="131"/>
      <c r="F26" s="258"/>
      <c r="G26" s="212"/>
      <c r="H26" s="131"/>
      <c r="I26" s="130"/>
      <c r="J26" s="258"/>
      <c r="K26" s="212"/>
      <c r="L26" s="131"/>
      <c r="M26" s="130"/>
      <c r="N26" s="258"/>
    </row>
    <row r="27" spans="1:14" ht="32.25" customHeight="1" thickBot="1">
      <c r="A27" s="297"/>
      <c r="B27" s="298" t="s">
        <v>225</v>
      </c>
      <c r="C27" s="299"/>
      <c r="D27" s="299"/>
      <c r="E27" s="299"/>
      <c r="F27" s="300"/>
      <c r="G27" s="301"/>
      <c r="H27" s="302"/>
      <c r="I27" s="303"/>
      <c r="J27" s="304">
        <f>SUM(J24+J19)</f>
        <v>68000</v>
      </c>
      <c r="K27" s="297"/>
      <c r="L27" s="305"/>
      <c r="M27" s="303"/>
      <c r="N27" s="304">
        <f>SUM(N24+N19)</f>
        <v>48606.831000000006</v>
      </c>
    </row>
    <row r="28" spans="1:14" ht="16.5" customHeight="1">
      <c r="A28" s="189"/>
      <c r="B28" s="308"/>
      <c r="C28" s="309"/>
      <c r="D28" s="269"/>
      <c r="E28" s="270"/>
      <c r="F28" s="310"/>
      <c r="G28" s="189"/>
      <c r="H28" s="192"/>
      <c r="I28" s="201"/>
      <c r="J28" s="195"/>
      <c r="K28" s="189"/>
      <c r="L28" s="192"/>
      <c r="M28" s="201"/>
      <c r="N28" s="195"/>
    </row>
    <row r="29" spans="1:14" ht="16.5" customHeight="1">
      <c r="A29" s="181"/>
      <c r="B29" s="292" t="s">
        <v>128</v>
      </c>
      <c r="C29" s="293"/>
      <c r="D29" s="293"/>
      <c r="E29" s="293"/>
      <c r="F29" s="294"/>
      <c r="G29" s="189"/>
      <c r="H29" s="192"/>
      <c r="I29" s="201"/>
      <c r="J29" s="296">
        <f>SUM(J27*5%)</f>
        <v>3400</v>
      </c>
      <c r="K29" s="181"/>
      <c r="L29" s="185"/>
      <c r="M29" s="295"/>
      <c r="N29" s="296">
        <f>SUM(N27*5%)</f>
        <v>2430.3415500000006</v>
      </c>
    </row>
    <row r="30" spans="1:14" ht="16.5" customHeight="1" thickBot="1">
      <c r="A30" s="306"/>
      <c r="B30" s="355" t="s">
        <v>208</v>
      </c>
      <c r="C30" s="356"/>
      <c r="D30" s="356"/>
      <c r="E30" s="356"/>
      <c r="F30" s="357"/>
      <c r="G30" s="306"/>
      <c r="H30" s="260"/>
      <c r="I30" s="259"/>
      <c r="J30" s="307">
        <f>SUM(J27:J29)</f>
        <v>71400</v>
      </c>
      <c r="K30" s="306"/>
      <c r="L30" s="260"/>
      <c r="M30" s="259"/>
      <c r="N30" s="307">
        <f>SUM(N27:N29)</f>
        <v>51037.17255</v>
      </c>
    </row>
    <row r="31" spans="1:14" ht="15" customHeight="1">
      <c r="A31" s="170"/>
      <c r="B31" s="170"/>
      <c r="C31" s="170"/>
      <c r="D31" s="171"/>
      <c r="E31" s="172"/>
      <c r="F31" s="172"/>
      <c r="G31" s="170"/>
      <c r="H31" s="172"/>
      <c r="I31" s="170"/>
      <c r="J31" s="172"/>
      <c r="K31" s="170"/>
      <c r="L31" s="172"/>
      <c r="M31" s="170"/>
      <c r="N31" s="172"/>
    </row>
    <row r="32" spans="1:14" ht="15" customHeight="1">
      <c r="A32" s="170"/>
      <c r="B32" s="170"/>
      <c r="C32" s="170"/>
      <c r="D32" s="171"/>
      <c r="E32" s="172"/>
      <c r="F32" s="172"/>
      <c r="G32" s="170"/>
      <c r="H32" s="172"/>
      <c r="I32" s="170"/>
      <c r="J32" s="172"/>
      <c r="K32" s="170"/>
      <c r="L32" s="172"/>
      <c r="M32" s="170"/>
      <c r="N32" s="172"/>
    </row>
  </sheetData>
  <mergeCells count="6">
    <mergeCell ref="B30:F30"/>
    <mergeCell ref="B24:F24"/>
    <mergeCell ref="G12:J12"/>
    <mergeCell ref="K12:N12"/>
    <mergeCell ref="B12:F12"/>
    <mergeCell ref="B19:F19"/>
  </mergeCells>
  <printOptions/>
  <pageMargins left="0.68" right="0.5" top="0.43" bottom="0.39" header="0.4" footer="0.32"/>
  <pageSetup horizontalDpi="300" verticalDpi="300" orientation="landscape" paperSize="9" scale="92" r:id="rId1"/>
  <headerFooter alignWithMargins="0">
    <oddFooter>&amp;R&amp;"Century Gothic,Regular"&amp;8&amp;P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91" sqref="B91"/>
    </sheetView>
  </sheetViews>
  <sheetFormatPr defaultColWidth="9.140625" defaultRowHeight="15" customHeight="1"/>
  <cols>
    <col min="1" max="1" width="4.421875" style="10" customWidth="1"/>
    <col min="2" max="2" width="16.28125" style="10" customWidth="1"/>
    <col min="3" max="3" width="1.7109375" style="10" customWidth="1"/>
    <col min="4" max="4" width="7.7109375" style="11" customWidth="1"/>
    <col min="5" max="5" width="21.8515625" style="12" customWidth="1"/>
    <col min="6" max="6" width="11.00390625" style="12" customWidth="1"/>
    <col min="7" max="7" width="9.140625" style="10" customWidth="1"/>
    <col min="8" max="8" width="4.28125" style="12" customWidth="1"/>
    <col min="9" max="9" width="4.421875" style="10" customWidth="1"/>
    <col min="10" max="10" width="14.28125" style="12" customWidth="1"/>
    <col min="11" max="11" width="11.7109375" style="10" customWidth="1"/>
    <col min="12" max="12" width="6.7109375" style="12" customWidth="1"/>
    <col min="13" max="13" width="6.7109375" style="10" customWidth="1"/>
    <col min="14" max="14" width="13.7109375" style="12" customWidth="1"/>
    <col min="15" max="17" width="9.140625" style="14" customWidth="1"/>
    <col min="18" max="16384" width="9.140625" style="10" customWidth="1"/>
  </cols>
  <sheetData>
    <row r="1" spans="1:14" ht="15" customHeight="1">
      <c r="A1" s="170"/>
      <c r="B1" s="170"/>
      <c r="C1" s="170"/>
      <c r="D1" s="171"/>
      <c r="E1" s="172"/>
      <c r="F1" s="172"/>
      <c r="G1" s="225"/>
      <c r="H1" s="224"/>
      <c r="I1" s="225"/>
      <c r="J1" s="224"/>
      <c r="K1" s="225"/>
      <c r="L1" s="224"/>
      <c r="M1" s="225"/>
      <c r="N1" s="242" t="s">
        <v>197</v>
      </c>
    </row>
    <row r="2" spans="1:17" s="17" customFormat="1" ht="15" customHeight="1">
      <c r="A2" s="170"/>
      <c r="B2" s="173" t="s">
        <v>223</v>
      </c>
      <c r="C2" s="206" t="s">
        <v>210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2"/>
      <c r="P2" s="22"/>
      <c r="Q2" s="22"/>
    </row>
    <row r="3" spans="1:14" ht="15" customHeight="1" thickBot="1">
      <c r="A3" s="170"/>
      <c r="B3" s="171"/>
      <c r="C3" s="172"/>
      <c r="D3" s="171"/>
      <c r="E3" s="172"/>
      <c r="F3" s="172"/>
      <c r="G3" s="170"/>
      <c r="H3" s="172"/>
      <c r="I3" s="170"/>
      <c r="J3" s="172"/>
      <c r="K3" s="170"/>
      <c r="L3" s="172"/>
      <c r="M3" s="170"/>
      <c r="N3" s="172"/>
    </row>
    <row r="4" spans="1:14" ht="27.75" customHeight="1" thickBot="1">
      <c r="A4" s="262"/>
      <c r="B4" s="266" t="s">
        <v>47</v>
      </c>
      <c r="C4" s="267"/>
      <c r="D4" s="264"/>
      <c r="E4" s="265"/>
      <c r="F4" s="325" t="s">
        <v>48</v>
      </c>
      <c r="G4" s="325"/>
      <c r="H4" s="325"/>
      <c r="I4" s="325"/>
      <c r="J4" s="325" t="s">
        <v>215</v>
      </c>
      <c r="K4" s="325"/>
      <c r="L4" s="325"/>
      <c r="M4" s="324" t="s">
        <v>214</v>
      </c>
      <c r="N4" s="325"/>
    </row>
    <row r="5" spans="1:14" ht="15" customHeight="1">
      <c r="A5" s="268"/>
      <c r="B5" s="269"/>
      <c r="C5" s="270"/>
      <c r="D5" s="271"/>
      <c r="E5" s="272"/>
      <c r="F5" s="334"/>
      <c r="G5" s="335"/>
      <c r="H5" s="335"/>
      <c r="I5" s="336"/>
      <c r="J5" s="326"/>
      <c r="K5" s="395"/>
      <c r="L5" s="331"/>
      <c r="M5" s="330"/>
      <c r="N5" s="331"/>
    </row>
    <row r="6" spans="1:14" ht="15" customHeight="1">
      <c r="A6" s="273">
        <v>1</v>
      </c>
      <c r="B6" s="203" t="s">
        <v>211</v>
      </c>
      <c r="C6" s="134"/>
      <c r="D6" s="274"/>
      <c r="E6" s="275"/>
      <c r="F6" s="349">
        <f>SUM('Yuran MM Pra'!J44)</f>
        <v>1497960</v>
      </c>
      <c r="G6" s="337"/>
      <c r="H6" s="337"/>
      <c r="I6" s="338"/>
      <c r="J6" s="365">
        <f>SUM('Yuran MM Pra'!N44)</f>
        <v>1314520</v>
      </c>
      <c r="K6" s="332"/>
      <c r="L6" s="361"/>
      <c r="M6" s="360" t="s">
        <v>216</v>
      </c>
      <c r="N6" s="361"/>
    </row>
    <row r="7" spans="1:14" ht="15" customHeight="1">
      <c r="A7" s="273"/>
      <c r="B7" s="203" t="s">
        <v>212</v>
      </c>
      <c r="C7" s="134"/>
      <c r="D7" s="276"/>
      <c r="E7" s="204"/>
      <c r="F7" s="362"/>
      <c r="G7" s="363"/>
      <c r="H7" s="363"/>
      <c r="I7" s="364"/>
      <c r="J7" s="333"/>
      <c r="K7" s="332"/>
      <c r="L7" s="361"/>
      <c r="M7" s="360"/>
      <c r="N7" s="361"/>
    </row>
    <row r="8" spans="1:14" ht="15" customHeight="1">
      <c r="A8" s="273"/>
      <c r="B8" s="203"/>
      <c r="C8" s="134"/>
      <c r="D8" s="277"/>
      <c r="E8" s="204"/>
      <c r="F8" s="362"/>
      <c r="G8" s="363"/>
      <c r="H8" s="363"/>
      <c r="I8" s="364"/>
      <c r="J8" s="333"/>
      <c r="K8" s="332"/>
      <c r="L8" s="361"/>
      <c r="M8" s="360"/>
      <c r="N8" s="361"/>
    </row>
    <row r="9" spans="1:14" ht="15" customHeight="1">
      <c r="A9" s="273">
        <v>2</v>
      </c>
      <c r="B9" s="203" t="s">
        <v>219</v>
      </c>
      <c r="C9" s="134"/>
      <c r="D9" s="277"/>
      <c r="E9" s="204"/>
      <c r="F9" s="349">
        <f>SUM('Yuran MM Pos'!J31)</f>
        <v>619080</v>
      </c>
      <c r="G9" s="337"/>
      <c r="H9" s="337"/>
      <c r="I9" s="338"/>
      <c r="J9" s="365">
        <f>SUM('Yuran MM Pos'!N31)</f>
        <v>626034.78</v>
      </c>
      <c r="K9" s="332"/>
      <c r="L9" s="361"/>
      <c r="M9" s="360" t="s">
        <v>221</v>
      </c>
      <c r="N9" s="361"/>
    </row>
    <row r="10" spans="1:14" ht="15" customHeight="1">
      <c r="A10" s="280"/>
      <c r="B10" s="281" t="s">
        <v>220</v>
      </c>
      <c r="C10" s="282"/>
      <c r="D10" s="288"/>
      <c r="E10" s="283"/>
      <c r="F10" s="362"/>
      <c r="G10" s="363"/>
      <c r="H10" s="363"/>
      <c r="I10" s="364"/>
      <c r="J10" s="333"/>
      <c r="K10" s="332"/>
      <c r="L10" s="361"/>
      <c r="M10" s="360"/>
      <c r="N10" s="361"/>
    </row>
    <row r="11" spans="1:14" ht="15" customHeight="1">
      <c r="A11" s="280"/>
      <c r="B11" s="281"/>
      <c r="C11" s="282"/>
      <c r="D11" s="288"/>
      <c r="E11" s="283"/>
      <c r="F11" s="410"/>
      <c r="G11" s="411"/>
      <c r="H11" s="411"/>
      <c r="I11" s="412"/>
      <c r="J11" s="358"/>
      <c r="K11" s="399"/>
      <c r="L11" s="359"/>
      <c r="M11" s="358"/>
      <c r="N11" s="359"/>
    </row>
    <row r="12" spans="1:14" ht="15" customHeight="1">
      <c r="A12" s="273">
        <v>3</v>
      </c>
      <c r="B12" s="203" t="s">
        <v>222</v>
      </c>
      <c r="C12" s="134"/>
      <c r="D12" s="277"/>
      <c r="E12" s="204"/>
      <c r="F12" s="349">
        <f>SUM('Yuran MM DLP'!J27)</f>
        <v>68000</v>
      </c>
      <c r="G12" s="337"/>
      <c r="H12" s="337"/>
      <c r="I12" s="338"/>
      <c r="J12" s="365">
        <f>SUM('Yuran MM DLP'!N27)</f>
        <v>48606.831000000006</v>
      </c>
      <c r="K12" s="332"/>
      <c r="L12" s="361"/>
      <c r="M12" s="360" t="s">
        <v>216</v>
      </c>
      <c r="N12" s="361"/>
    </row>
    <row r="13" spans="1:14" ht="15" customHeight="1">
      <c r="A13" s="280"/>
      <c r="B13" s="281"/>
      <c r="C13" s="282"/>
      <c r="D13" s="288"/>
      <c r="E13" s="283"/>
      <c r="F13" s="362"/>
      <c r="G13" s="363"/>
      <c r="H13" s="363"/>
      <c r="I13" s="364"/>
      <c r="J13" s="333"/>
      <c r="K13" s="332"/>
      <c r="L13" s="361"/>
      <c r="M13" s="360"/>
      <c r="N13" s="361"/>
    </row>
    <row r="14" spans="1:14" ht="15" customHeight="1" thickBot="1">
      <c r="A14" s="280"/>
      <c r="B14" s="281"/>
      <c r="C14" s="282"/>
      <c r="D14" s="281"/>
      <c r="E14" s="283"/>
      <c r="F14" s="396"/>
      <c r="G14" s="397"/>
      <c r="H14" s="397"/>
      <c r="I14" s="398"/>
      <c r="J14" s="400"/>
      <c r="K14" s="401"/>
      <c r="L14" s="344"/>
      <c r="M14" s="343"/>
      <c r="N14" s="344"/>
    </row>
    <row r="15" spans="1:14" ht="30" customHeight="1" thickBot="1">
      <c r="A15" s="262"/>
      <c r="B15" s="266" t="s">
        <v>213</v>
      </c>
      <c r="C15" s="244"/>
      <c r="D15" s="263"/>
      <c r="E15" s="245"/>
      <c r="F15" s="407">
        <f>SUM(F6:I14)</f>
        <v>2185040</v>
      </c>
      <c r="G15" s="408"/>
      <c r="H15" s="408"/>
      <c r="I15" s="409"/>
      <c r="J15" s="402">
        <f>SUM(J6:L14)</f>
        <v>1989161.611</v>
      </c>
      <c r="K15" s="403"/>
      <c r="L15" s="404"/>
      <c r="M15" s="345"/>
      <c r="N15" s="372"/>
    </row>
    <row r="16" spans="1:14" ht="15" customHeight="1">
      <c r="A16" s="284"/>
      <c r="B16" s="285"/>
      <c r="C16" s="286"/>
      <c r="D16" s="285"/>
      <c r="E16" s="287"/>
      <c r="F16" s="339"/>
      <c r="G16" s="340"/>
      <c r="H16" s="340"/>
      <c r="I16" s="327"/>
      <c r="J16" s="405"/>
      <c r="K16" s="406"/>
      <c r="L16" s="329"/>
      <c r="M16" s="328"/>
      <c r="N16" s="329"/>
    </row>
    <row r="17" spans="1:14" ht="15" customHeight="1">
      <c r="A17" s="273"/>
      <c r="B17" s="203" t="s">
        <v>128</v>
      </c>
      <c r="C17" s="134"/>
      <c r="D17" s="203"/>
      <c r="E17" s="204"/>
      <c r="F17" s="349">
        <f>SUM(5%*F15)</f>
        <v>109252</v>
      </c>
      <c r="G17" s="337"/>
      <c r="H17" s="337"/>
      <c r="I17" s="338"/>
      <c r="J17" s="365">
        <f>SUM(5%*J15)</f>
        <v>99458.08055000001</v>
      </c>
      <c r="K17" s="341"/>
      <c r="L17" s="342"/>
      <c r="M17" s="360"/>
      <c r="N17" s="361"/>
    </row>
    <row r="18" spans="1:14" ht="15" customHeight="1" thickBot="1">
      <c r="A18" s="278"/>
      <c r="B18" s="279"/>
      <c r="C18" s="261"/>
      <c r="D18" s="279"/>
      <c r="E18" s="257"/>
      <c r="F18" s="346"/>
      <c r="G18" s="347"/>
      <c r="H18" s="347"/>
      <c r="I18" s="348"/>
      <c r="J18" s="346"/>
      <c r="K18" s="347"/>
      <c r="L18" s="348"/>
      <c r="M18" s="347"/>
      <c r="N18" s="348"/>
    </row>
    <row r="19" spans="1:14" ht="15" customHeight="1">
      <c r="A19" s="170"/>
      <c r="B19" s="171"/>
      <c r="C19" s="172"/>
      <c r="D19" s="171"/>
      <c r="E19" s="172"/>
      <c r="F19" s="172"/>
      <c r="G19" s="170"/>
      <c r="H19" s="172"/>
      <c r="I19" s="170"/>
      <c r="J19" s="172"/>
      <c r="K19" s="170"/>
      <c r="L19" s="172"/>
      <c r="M19" s="170"/>
      <c r="N19" s="172"/>
    </row>
    <row r="20" spans="1:14" ht="15" customHeight="1">
      <c r="A20" s="170"/>
      <c r="B20" s="170"/>
      <c r="C20" s="170"/>
      <c r="D20" s="171"/>
      <c r="E20" s="172"/>
      <c r="F20" s="172"/>
      <c r="G20" s="170"/>
      <c r="H20" s="172"/>
      <c r="I20" s="170"/>
      <c r="J20" s="172"/>
      <c r="K20" s="170"/>
      <c r="L20" s="172"/>
      <c r="M20" s="170"/>
      <c r="N20" s="172"/>
    </row>
    <row r="21" spans="1:14" ht="15" customHeight="1">
      <c r="A21" s="170"/>
      <c r="B21" s="170" t="s">
        <v>131</v>
      </c>
      <c r="C21" s="170"/>
      <c r="D21" s="171"/>
      <c r="E21" s="172"/>
      <c r="F21" s="172"/>
      <c r="G21" s="170"/>
      <c r="H21" s="172"/>
      <c r="I21" s="170"/>
      <c r="J21" s="172"/>
      <c r="K21" s="170"/>
      <c r="L21" s="172"/>
      <c r="M21" s="170"/>
      <c r="N21" s="172"/>
    </row>
    <row r="22" spans="1:14" ht="15" customHeight="1">
      <c r="A22" s="170">
        <v>1</v>
      </c>
      <c r="B22" s="170" t="s">
        <v>138</v>
      </c>
      <c r="C22" s="170"/>
      <c r="D22" s="171"/>
      <c r="E22" s="172"/>
      <c r="F22" s="172"/>
      <c r="G22" s="170"/>
      <c r="H22" s="172"/>
      <c r="I22" s="170"/>
      <c r="J22" s="172"/>
      <c r="K22" s="170"/>
      <c r="L22" s="172"/>
      <c r="M22" s="170"/>
      <c r="N22" s="172"/>
    </row>
    <row r="23" spans="1:14" ht="15" customHeight="1">
      <c r="A23" s="170">
        <v>2</v>
      </c>
      <c r="B23" s="170" t="s">
        <v>132</v>
      </c>
      <c r="C23" s="170"/>
      <c r="D23" s="171"/>
      <c r="E23" s="172"/>
      <c r="F23" s="172"/>
      <c r="G23" s="170"/>
      <c r="H23" s="172"/>
      <c r="I23" s="170"/>
      <c r="J23" s="172"/>
      <c r="K23" s="170"/>
      <c r="L23" s="172"/>
      <c r="M23" s="170"/>
      <c r="N23" s="172"/>
    </row>
    <row r="24" spans="1:14" ht="15" customHeight="1">
      <c r="A24" s="170">
        <v>3</v>
      </c>
      <c r="B24" s="170" t="s">
        <v>133</v>
      </c>
      <c r="C24" s="170"/>
      <c r="D24" s="171"/>
      <c r="E24" s="172"/>
      <c r="F24" s="172"/>
      <c r="G24" s="170"/>
      <c r="H24" s="172"/>
      <c r="I24" s="170"/>
      <c r="J24" s="172"/>
      <c r="K24" s="170"/>
      <c r="L24" s="172"/>
      <c r="M24" s="170"/>
      <c r="N24" s="172"/>
    </row>
    <row r="25" spans="1:14" ht="30" customHeight="1">
      <c r="A25" s="205">
        <v>4</v>
      </c>
      <c r="B25" s="369" t="s">
        <v>134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</row>
    <row r="26" spans="1:14" ht="30" customHeight="1">
      <c r="A26" s="205">
        <v>5</v>
      </c>
      <c r="B26" s="369" t="s">
        <v>144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</row>
    <row r="27" ht="15" customHeight="1">
      <c r="B27" s="170" t="s">
        <v>136</v>
      </c>
    </row>
    <row r="28" ht="15" customHeight="1">
      <c r="B28" s="170" t="s">
        <v>135</v>
      </c>
    </row>
    <row r="29" ht="15" customHeight="1">
      <c r="B29" s="170" t="s">
        <v>137</v>
      </c>
    </row>
  </sheetData>
  <mergeCells count="47">
    <mergeCell ref="F4:I4"/>
    <mergeCell ref="F9:I9"/>
    <mergeCell ref="F14:I14"/>
    <mergeCell ref="J10:L10"/>
    <mergeCell ref="J11:L11"/>
    <mergeCell ref="J12:L12"/>
    <mergeCell ref="J13:L13"/>
    <mergeCell ref="J14:L14"/>
    <mergeCell ref="J9:L9"/>
    <mergeCell ref="F10:I10"/>
    <mergeCell ref="F11:I11"/>
    <mergeCell ref="M4:N4"/>
    <mergeCell ref="J5:L5"/>
    <mergeCell ref="M8:N8"/>
    <mergeCell ref="M9:N9"/>
    <mergeCell ref="J4:L4"/>
    <mergeCell ref="J8:L8"/>
    <mergeCell ref="M10:N10"/>
    <mergeCell ref="F6:I6"/>
    <mergeCell ref="F7:I7"/>
    <mergeCell ref="M5:N5"/>
    <mergeCell ref="M6:N6"/>
    <mergeCell ref="M7:N7"/>
    <mergeCell ref="J6:L6"/>
    <mergeCell ref="J7:L7"/>
    <mergeCell ref="F5:I5"/>
    <mergeCell ref="F8:I8"/>
    <mergeCell ref="B25:N25"/>
    <mergeCell ref="F12:I12"/>
    <mergeCell ref="M18:N18"/>
    <mergeCell ref="F16:I16"/>
    <mergeCell ref="F17:I17"/>
    <mergeCell ref="J18:L18"/>
    <mergeCell ref="M16:N16"/>
    <mergeCell ref="J15:L15"/>
    <mergeCell ref="J16:L16"/>
    <mergeCell ref="F15:I15"/>
    <mergeCell ref="M11:N11"/>
    <mergeCell ref="M12:N12"/>
    <mergeCell ref="B26:N26"/>
    <mergeCell ref="F13:I13"/>
    <mergeCell ref="M13:N13"/>
    <mergeCell ref="J17:L17"/>
    <mergeCell ref="M14:N14"/>
    <mergeCell ref="M15:N15"/>
    <mergeCell ref="M17:N17"/>
    <mergeCell ref="F18:I18"/>
  </mergeCells>
  <printOptions/>
  <pageMargins left="0.68" right="0.5" top="0.43" bottom="0.39" header="0.4" footer="0.32"/>
  <pageSetup horizontalDpi="300" verticalDpi="300" orientation="landscape" paperSize="9" scale="92" r:id="rId1"/>
  <headerFooter alignWithMargins="0">
    <oddFooter>&amp;R&amp;"Century Gothic,Regular"&amp;8&amp;P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workbookViewId="0" topLeftCell="A1">
      <selection activeCell="D9" sqref="D9:D11"/>
    </sheetView>
  </sheetViews>
  <sheetFormatPr defaultColWidth="9.140625" defaultRowHeight="15" customHeight="1"/>
  <cols>
    <col min="1" max="1" width="4.00390625" style="10" customWidth="1"/>
    <col min="2" max="2" width="16.28125" style="10" customWidth="1"/>
    <col min="3" max="3" width="1.7109375" style="10" customWidth="1"/>
    <col min="4" max="4" width="11.421875" style="11" customWidth="1"/>
    <col min="5" max="5" width="17.7109375" style="12" customWidth="1"/>
    <col min="6" max="6" width="10.8515625" style="12" customWidth="1"/>
    <col min="7" max="7" width="11.7109375" style="10" customWidth="1"/>
    <col min="8" max="8" width="6.7109375" style="12" customWidth="1"/>
    <col min="9" max="10" width="6.7109375" style="10" customWidth="1"/>
    <col min="11" max="11" width="11.7109375" style="12" customWidth="1"/>
    <col min="12" max="12" width="10.57421875" style="10" customWidth="1"/>
    <col min="13" max="13" width="6.7109375" style="12" customWidth="1"/>
    <col min="14" max="15" width="6.7109375" style="10" customWidth="1"/>
    <col min="16" max="16" width="11.7109375" style="12" customWidth="1"/>
    <col min="17" max="17" width="16.28125" style="10" customWidth="1"/>
    <col min="18" max="18" width="1.7109375" style="10" customWidth="1"/>
    <col min="19" max="19" width="5.28125" style="11" customWidth="1"/>
    <col min="20" max="20" width="10.140625" style="11" customWidth="1"/>
    <col min="21" max="21" width="1.421875" style="12" customWidth="1"/>
    <col min="22" max="22" width="4.57421875" style="10" customWidth="1"/>
    <col min="23" max="24" width="1.421875" style="10" customWidth="1"/>
    <col min="25" max="25" width="5.8515625" style="10" customWidth="1"/>
    <col min="26" max="26" width="3.8515625" style="12" customWidth="1"/>
    <col min="27" max="27" width="4.7109375" style="10" customWidth="1"/>
    <col min="28" max="28" width="1.421875" style="10" customWidth="1"/>
    <col min="29" max="29" width="13.7109375" style="10" customWidth="1"/>
    <col min="30" max="30" width="1.8515625" style="10" customWidth="1"/>
    <col min="31" max="31" width="6.57421875" style="10" customWidth="1"/>
    <col min="32" max="16384" width="9.140625" style="10" customWidth="1"/>
  </cols>
  <sheetData>
    <row r="1" spans="1:31" ht="15" customHeight="1">
      <c r="A1" s="170"/>
      <c r="B1" s="170"/>
      <c r="C1" s="170"/>
      <c r="D1" s="171"/>
      <c r="E1" s="172"/>
      <c r="F1" s="172"/>
      <c r="G1" s="170"/>
      <c r="H1" s="224"/>
      <c r="I1" s="225"/>
      <c r="J1" s="225"/>
      <c r="K1" s="224"/>
      <c r="L1" s="225"/>
      <c r="M1" s="224"/>
      <c r="N1" s="225"/>
      <c r="O1" s="225"/>
      <c r="P1" s="242" t="s">
        <v>198</v>
      </c>
      <c r="Q1" s="170"/>
      <c r="R1" s="170"/>
      <c r="S1" s="171"/>
      <c r="T1" s="171"/>
      <c r="U1" s="172"/>
      <c r="V1" s="170"/>
      <c r="W1" s="170"/>
      <c r="X1" s="170"/>
      <c r="Y1" s="170"/>
      <c r="Z1" s="172"/>
      <c r="AA1" s="170"/>
      <c r="AB1" s="170"/>
      <c r="AC1" s="170"/>
      <c r="AD1" s="170"/>
      <c r="AE1" s="13"/>
    </row>
    <row r="2" spans="1:31" s="17" customFormat="1" ht="15" customHeight="1">
      <c r="A2" s="170"/>
      <c r="B2" s="173" t="s">
        <v>13</v>
      </c>
      <c r="C2" s="206" t="s">
        <v>95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135"/>
    </row>
    <row r="3" spans="1:30" ht="15" customHeight="1">
      <c r="A3" s="170"/>
      <c r="B3" s="171"/>
      <c r="C3" s="172"/>
      <c r="D3" s="171"/>
      <c r="E3" s="172"/>
      <c r="F3" s="172"/>
      <c r="G3" s="170"/>
      <c r="H3" s="172"/>
      <c r="I3" s="170"/>
      <c r="J3" s="170"/>
      <c r="K3" s="172"/>
      <c r="L3" s="170"/>
      <c r="M3" s="172"/>
      <c r="N3" s="170"/>
      <c r="O3" s="170"/>
      <c r="P3" s="172"/>
      <c r="Q3" s="171"/>
      <c r="R3" s="172"/>
      <c r="S3" s="171"/>
      <c r="T3" s="171"/>
      <c r="U3" s="172"/>
      <c r="V3" s="170"/>
      <c r="W3" s="170"/>
      <c r="X3" s="170"/>
      <c r="Y3" s="170"/>
      <c r="Z3" s="172"/>
      <c r="AA3" s="170"/>
      <c r="AB3" s="170"/>
      <c r="AC3" s="170"/>
      <c r="AD3" s="170"/>
    </row>
    <row r="4" spans="1:30" ht="15" customHeight="1">
      <c r="A4" s="170"/>
      <c r="B4" s="171" t="s">
        <v>6</v>
      </c>
      <c r="C4" s="172"/>
      <c r="D4" s="171"/>
      <c r="E4" s="172"/>
      <c r="F4" s="172"/>
      <c r="G4" s="170"/>
      <c r="H4" s="172"/>
      <c r="I4" s="170"/>
      <c r="J4" s="170"/>
      <c r="K4" s="172"/>
      <c r="L4" s="170"/>
      <c r="M4" s="172"/>
      <c r="N4" s="170"/>
      <c r="O4" s="170"/>
      <c r="P4" s="172"/>
      <c r="Q4" s="171"/>
      <c r="R4" s="172"/>
      <c r="S4" s="171"/>
      <c r="T4" s="171"/>
      <c r="U4" s="172"/>
      <c r="V4" s="170"/>
      <c r="W4" s="170"/>
      <c r="X4" s="170"/>
      <c r="Y4" s="170"/>
      <c r="Z4" s="172"/>
      <c r="AA4" s="170"/>
      <c r="AB4" s="170"/>
      <c r="AC4" s="170"/>
      <c r="AD4" s="170"/>
    </row>
    <row r="5" spans="1:31" ht="8.25" customHeight="1" thickBot="1">
      <c r="A5" s="170"/>
      <c r="B5" s="3"/>
      <c r="C5" s="3"/>
      <c r="D5" s="2"/>
      <c r="E5" s="1"/>
      <c r="F5" s="1"/>
      <c r="G5" s="3"/>
      <c r="H5" s="1"/>
      <c r="I5" s="3"/>
      <c r="J5" s="3"/>
      <c r="K5" s="1"/>
      <c r="L5" s="3"/>
      <c r="M5" s="1"/>
      <c r="N5" s="3"/>
      <c r="O5" s="3"/>
      <c r="P5" s="1"/>
      <c r="Q5" s="3"/>
      <c r="R5" s="3"/>
      <c r="S5" s="2"/>
      <c r="T5" s="2"/>
      <c r="U5" s="1"/>
      <c r="V5" s="3"/>
      <c r="W5" s="3"/>
      <c r="X5" s="3"/>
      <c r="Y5" s="3"/>
      <c r="Z5" s="1"/>
      <c r="AA5" s="3"/>
      <c r="AB5" s="3"/>
      <c r="AC5" s="3"/>
      <c r="AD5" s="3"/>
      <c r="AE5" s="14"/>
    </row>
    <row r="6" spans="1:31" ht="19.5" customHeight="1" thickBot="1">
      <c r="A6" s="180"/>
      <c r="B6" s="373" t="s">
        <v>120</v>
      </c>
      <c r="C6" s="350"/>
      <c r="D6" s="350"/>
      <c r="E6" s="350"/>
      <c r="F6" s="351"/>
      <c r="G6" s="370" t="s">
        <v>7</v>
      </c>
      <c r="H6" s="371"/>
      <c r="I6" s="371"/>
      <c r="J6" s="373"/>
      <c r="K6" s="372"/>
      <c r="L6" s="370" t="s">
        <v>8</v>
      </c>
      <c r="M6" s="371"/>
      <c r="N6" s="371"/>
      <c r="O6" s="373"/>
      <c r="P6" s="372"/>
      <c r="Q6" s="3"/>
      <c r="R6" s="3"/>
      <c r="S6" s="2"/>
      <c r="T6" s="2"/>
      <c r="U6" s="1"/>
      <c r="V6" s="3"/>
      <c r="W6" s="3"/>
      <c r="X6" s="3"/>
      <c r="Y6" s="3"/>
      <c r="Z6" s="1"/>
      <c r="AA6" s="3"/>
      <c r="AB6" s="3"/>
      <c r="AC6" s="3"/>
      <c r="AD6" s="3"/>
      <c r="AE6" s="14"/>
    </row>
    <row r="7" spans="1:31" ht="27.75" customHeight="1">
      <c r="A7" s="181" t="s">
        <v>119</v>
      </c>
      <c r="B7" s="182" t="s">
        <v>110</v>
      </c>
      <c r="C7" s="183"/>
      <c r="D7" s="184"/>
      <c r="E7" s="185" t="s">
        <v>111</v>
      </c>
      <c r="F7" s="186" t="s">
        <v>116</v>
      </c>
      <c r="G7" s="187" t="s">
        <v>113</v>
      </c>
      <c r="H7" s="185" t="s">
        <v>114</v>
      </c>
      <c r="I7" s="185" t="s">
        <v>115</v>
      </c>
      <c r="J7" s="210" t="s">
        <v>139</v>
      </c>
      <c r="K7" s="188" t="s">
        <v>117</v>
      </c>
      <c r="L7" s="187" t="s">
        <v>113</v>
      </c>
      <c r="M7" s="185" t="s">
        <v>114</v>
      </c>
      <c r="N7" s="185" t="s">
        <v>115</v>
      </c>
      <c r="O7" s="210" t="s">
        <v>139</v>
      </c>
      <c r="P7" s="188" t="s">
        <v>117</v>
      </c>
      <c r="Q7" s="3"/>
      <c r="R7" s="3"/>
      <c r="S7" s="2"/>
      <c r="T7" s="2"/>
      <c r="U7" s="1"/>
      <c r="V7" s="3"/>
      <c r="W7" s="3"/>
      <c r="X7" s="3"/>
      <c r="Y7" s="3"/>
      <c r="Z7" s="1"/>
      <c r="AA7" s="3"/>
      <c r="AB7" s="3"/>
      <c r="AC7" s="3"/>
      <c r="AD7" s="3"/>
      <c r="AE7" s="14"/>
    </row>
    <row r="8" spans="1:31" ht="16.5" customHeight="1">
      <c r="A8" s="189"/>
      <c r="B8" s="190" t="s">
        <v>118</v>
      </c>
      <c r="C8" s="133"/>
      <c r="D8" s="191"/>
      <c r="E8" s="192"/>
      <c r="F8" s="193"/>
      <c r="G8" s="194"/>
      <c r="H8" s="192"/>
      <c r="I8" s="192"/>
      <c r="J8" s="208"/>
      <c r="K8" s="195"/>
      <c r="L8" s="194"/>
      <c r="M8" s="192"/>
      <c r="N8" s="192"/>
      <c r="O8" s="208"/>
      <c r="P8" s="195"/>
      <c r="Q8" s="3"/>
      <c r="R8" s="3"/>
      <c r="S8" s="2"/>
      <c r="T8" s="2"/>
      <c r="U8" s="1"/>
      <c r="V8" s="3"/>
      <c r="W8" s="3"/>
      <c r="X8" s="3"/>
      <c r="Y8" s="3"/>
      <c r="Z8" s="1"/>
      <c r="AA8" s="3"/>
      <c r="AB8" s="3"/>
      <c r="AC8" s="3"/>
      <c r="AD8" s="3"/>
      <c r="AE8" s="14"/>
    </row>
    <row r="9" spans="1:30" ht="16.5" customHeight="1">
      <c r="A9" s="189">
        <v>1</v>
      </c>
      <c r="B9" s="132" t="s">
        <v>123</v>
      </c>
      <c r="C9" s="133"/>
      <c r="D9" s="191" t="s">
        <v>231</v>
      </c>
      <c r="E9" s="192" t="s">
        <v>176</v>
      </c>
      <c r="F9" s="195">
        <v>10</v>
      </c>
      <c r="G9" s="196">
        <v>4500</v>
      </c>
      <c r="H9" s="197">
        <v>2.1</v>
      </c>
      <c r="I9" s="197">
        <v>12</v>
      </c>
      <c r="J9" s="209">
        <v>525</v>
      </c>
      <c r="K9" s="198">
        <f>SUM(((G9*H9)+J9)*I9)</f>
        <v>119700</v>
      </c>
      <c r="L9" s="220">
        <v>4500</v>
      </c>
      <c r="M9" s="221">
        <v>2.1</v>
      </c>
      <c r="N9" s="221">
        <v>12</v>
      </c>
      <c r="O9" s="222">
        <v>525</v>
      </c>
      <c r="P9" s="223">
        <f>SUM(((L9*M9)+O9)*N9)</f>
        <v>119700</v>
      </c>
      <c r="Q9" s="170"/>
      <c r="R9" s="170"/>
      <c r="S9" s="171"/>
      <c r="T9" s="171"/>
      <c r="U9" s="172"/>
      <c r="V9" s="170"/>
      <c r="W9" s="170"/>
      <c r="X9" s="170"/>
      <c r="Y9" s="170"/>
      <c r="Z9" s="172"/>
      <c r="AA9" s="170"/>
      <c r="AB9" s="170"/>
      <c r="AC9" s="170"/>
      <c r="AD9" s="170"/>
    </row>
    <row r="10" spans="1:30" ht="16.5" customHeight="1">
      <c r="A10" s="189"/>
      <c r="B10" s="132"/>
      <c r="C10" s="133"/>
      <c r="D10" s="191" t="s">
        <v>232</v>
      </c>
      <c r="E10" s="192"/>
      <c r="F10" s="195"/>
      <c r="G10" s="196">
        <v>4800</v>
      </c>
      <c r="H10" s="197">
        <v>2.1</v>
      </c>
      <c r="I10" s="197">
        <v>12</v>
      </c>
      <c r="J10" s="209">
        <v>525</v>
      </c>
      <c r="K10" s="198">
        <f>SUM(((G10*H10)+J10)*I10)</f>
        <v>127260</v>
      </c>
      <c r="L10" s="220">
        <v>4800</v>
      </c>
      <c r="M10" s="221">
        <v>2.1</v>
      </c>
      <c r="N10" s="221">
        <v>12</v>
      </c>
      <c r="O10" s="222">
        <v>525</v>
      </c>
      <c r="P10" s="223">
        <f>SUM(((L10*M10)+O10)*N10)</f>
        <v>127260</v>
      </c>
      <c r="Q10" s="170"/>
      <c r="R10" s="170"/>
      <c r="S10" s="171"/>
      <c r="T10" s="171"/>
      <c r="U10" s="172"/>
      <c r="V10" s="170"/>
      <c r="W10" s="170"/>
      <c r="X10" s="170"/>
      <c r="Y10" s="170"/>
      <c r="Z10" s="172"/>
      <c r="AA10" s="170"/>
      <c r="AB10" s="170"/>
      <c r="AC10" s="170"/>
      <c r="AD10" s="170"/>
    </row>
    <row r="11" spans="1:30" ht="16.5" customHeight="1">
      <c r="A11" s="189"/>
      <c r="B11" s="132"/>
      <c r="C11" s="133"/>
      <c r="D11" s="191" t="s">
        <v>233</v>
      </c>
      <c r="E11" s="192"/>
      <c r="F11" s="195"/>
      <c r="G11" s="196">
        <v>5100</v>
      </c>
      <c r="H11" s="197">
        <v>2.1</v>
      </c>
      <c r="I11" s="197">
        <v>6</v>
      </c>
      <c r="J11" s="209">
        <v>525</v>
      </c>
      <c r="K11" s="198">
        <f>SUM(((G11*H11)+J11)*I11)</f>
        <v>67410</v>
      </c>
      <c r="L11" s="220">
        <v>5100</v>
      </c>
      <c r="M11" s="221">
        <v>2.1</v>
      </c>
      <c r="N11" s="221">
        <v>3</v>
      </c>
      <c r="O11" s="222">
        <v>525</v>
      </c>
      <c r="P11" s="223">
        <f>SUM(((L11*M11)+O11)*N11)</f>
        <v>33705</v>
      </c>
      <c r="Q11" s="170"/>
      <c r="R11" s="170"/>
      <c r="S11" s="171"/>
      <c r="T11" s="171"/>
      <c r="U11" s="172"/>
      <c r="V11" s="170"/>
      <c r="W11" s="170"/>
      <c r="X11" s="170"/>
      <c r="Y11" s="170"/>
      <c r="Z11" s="172"/>
      <c r="AA11" s="170"/>
      <c r="AB11" s="170"/>
      <c r="AC11" s="170"/>
      <c r="AD11" s="170"/>
    </row>
    <row r="12" spans="1:31" ht="16.5" customHeight="1">
      <c r="A12" s="189"/>
      <c r="B12" s="190" t="s">
        <v>122</v>
      </c>
      <c r="C12" s="133"/>
      <c r="D12" s="203"/>
      <c r="E12" s="192"/>
      <c r="F12" s="193"/>
      <c r="G12" s="196"/>
      <c r="H12" s="197"/>
      <c r="I12" s="197"/>
      <c r="J12" s="209"/>
      <c r="K12" s="198"/>
      <c r="L12" s="196"/>
      <c r="M12" s="197"/>
      <c r="N12" s="197"/>
      <c r="O12" s="209"/>
      <c r="P12" s="198"/>
      <c r="Q12" s="3"/>
      <c r="R12" s="3"/>
      <c r="S12" s="2"/>
      <c r="T12" s="2"/>
      <c r="U12" s="1"/>
      <c r="V12" s="3"/>
      <c r="W12" s="3"/>
      <c r="X12" s="3"/>
      <c r="Y12" s="3"/>
      <c r="Z12" s="1"/>
      <c r="AA12" s="3"/>
      <c r="AB12" s="3"/>
      <c r="AC12" s="3"/>
      <c r="AD12" s="3"/>
      <c r="AE12" s="14"/>
    </row>
    <row r="13" spans="1:30" ht="16.5" customHeight="1">
      <c r="A13" s="189">
        <v>1</v>
      </c>
      <c r="B13" s="132" t="s">
        <v>123</v>
      </c>
      <c r="C13" s="133"/>
      <c r="D13" s="191" t="s">
        <v>231</v>
      </c>
      <c r="E13" s="211" t="s">
        <v>141</v>
      </c>
      <c r="F13" s="195">
        <v>5</v>
      </c>
      <c r="G13" s="196">
        <v>3100</v>
      </c>
      <c r="H13" s="197">
        <v>1.8</v>
      </c>
      <c r="I13" s="197">
        <v>12</v>
      </c>
      <c r="J13" s="209">
        <v>385</v>
      </c>
      <c r="K13" s="198">
        <f>SUM(((G13*H13)+J13)*I13)</f>
        <v>71580</v>
      </c>
      <c r="L13" s="196">
        <v>1300</v>
      </c>
      <c r="M13" s="197">
        <v>1.7</v>
      </c>
      <c r="N13" s="197">
        <v>12</v>
      </c>
      <c r="O13" s="209">
        <v>385</v>
      </c>
      <c r="P13" s="198">
        <f>SUM(((L13*M13)+O13)*N13)</f>
        <v>31140</v>
      </c>
      <c r="Q13" s="170"/>
      <c r="R13" s="170"/>
      <c r="S13" s="171"/>
      <c r="T13" s="171"/>
      <c r="U13" s="172"/>
      <c r="V13" s="170"/>
      <c r="W13" s="170"/>
      <c r="X13" s="170"/>
      <c r="Y13" s="170"/>
      <c r="Z13" s="172"/>
      <c r="AA13" s="170"/>
      <c r="AB13" s="170"/>
      <c r="AC13" s="170"/>
      <c r="AD13" s="170"/>
    </row>
    <row r="14" spans="1:30" ht="16.5" customHeight="1">
      <c r="A14" s="189"/>
      <c r="B14" s="132"/>
      <c r="C14" s="133"/>
      <c r="D14" s="191" t="s">
        <v>232</v>
      </c>
      <c r="E14" s="192"/>
      <c r="F14" s="195"/>
      <c r="G14" s="196">
        <v>3250</v>
      </c>
      <c r="H14" s="197">
        <v>1.8</v>
      </c>
      <c r="I14" s="197">
        <v>12</v>
      </c>
      <c r="J14" s="209">
        <v>385</v>
      </c>
      <c r="K14" s="198">
        <f>SUM(((G14*H14)+J14)*I14)</f>
        <v>74820</v>
      </c>
      <c r="L14" s="196">
        <v>1350</v>
      </c>
      <c r="M14" s="197">
        <v>1.7</v>
      </c>
      <c r="N14" s="197">
        <v>12</v>
      </c>
      <c r="O14" s="209">
        <v>385</v>
      </c>
      <c r="P14" s="198">
        <f>SUM(((L14*M14)+O14)*N14)</f>
        <v>32160</v>
      </c>
      <c r="Q14" s="170"/>
      <c r="R14" s="170"/>
      <c r="S14" s="171"/>
      <c r="T14" s="171"/>
      <c r="U14" s="172"/>
      <c r="V14" s="170"/>
      <c r="W14" s="170"/>
      <c r="X14" s="170"/>
      <c r="Y14" s="170"/>
      <c r="Z14" s="172"/>
      <c r="AA14" s="170"/>
      <c r="AB14" s="170"/>
      <c r="AC14" s="170"/>
      <c r="AD14" s="170"/>
    </row>
    <row r="15" spans="1:30" ht="16.5" customHeight="1">
      <c r="A15" s="189"/>
      <c r="B15" s="132"/>
      <c r="C15" s="133"/>
      <c r="D15" s="191" t="s">
        <v>233</v>
      </c>
      <c r="E15" s="192"/>
      <c r="F15" s="195"/>
      <c r="G15" s="196">
        <v>3400</v>
      </c>
      <c r="H15" s="197">
        <v>1.8</v>
      </c>
      <c r="I15" s="197">
        <v>9</v>
      </c>
      <c r="J15" s="209">
        <v>385</v>
      </c>
      <c r="K15" s="198">
        <f>SUM(((G15*H15)+J15)*I15)</f>
        <v>58545</v>
      </c>
      <c r="L15" s="196">
        <v>1400</v>
      </c>
      <c r="M15" s="197">
        <v>1.7</v>
      </c>
      <c r="N15" s="197">
        <v>3</v>
      </c>
      <c r="O15" s="209">
        <v>385</v>
      </c>
      <c r="P15" s="198">
        <f>SUM(((L15*M15)+O15)*N15)</f>
        <v>8295</v>
      </c>
      <c r="Q15" s="170"/>
      <c r="R15" s="170"/>
      <c r="S15" s="171"/>
      <c r="T15" s="171"/>
      <c r="U15" s="172"/>
      <c r="V15" s="170"/>
      <c r="W15" s="170"/>
      <c r="X15" s="170"/>
      <c r="Y15" s="170"/>
      <c r="Z15" s="172"/>
      <c r="AA15" s="170"/>
      <c r="AB15" s="170"/>
      <c r="AC15" s="170"/>
      <c r="AD15" s="170"/>
    </row>
    <row r="16" spans="1:30" ht="16.5" customHeight="1">
      <c r="A16" s="199"/>
      <c r="B16" s="352" t="s">
        <v>95</v>
      </c>
      <c r="C16" s="353"/>
      <c r="D16" s="353"/>
      <c r="E16" s="353"/>
      <c r="F16" s="354"/>
      <c r="G16" s="200"/>
      <c r="H16" s="192"/>
      <c r="I16" s="201"/>
      <c r="J16" s="132"/>
      <c r="K16" s="202">
        <f>SUM(K9:K15)</f>
        <v>519315</v>
      </c>
      <c r="L16" s="189"/>
      <c r="M16" s="192"/>
      <c r="N16" s="201"/>
      <c r="O16" s="132"/>
      <c r="P16" s="202">
        <f>SUM(P9:P15)</f>
        <v>352260</v>
      </c>
      <c r="Q16" s="170"/>
      <c r="R16" s="170"/>
      <c r="S16" s="171"/>
      <c r="T16" s="171"/>
      <c r="U16" s="172"/>
      <c r="V16" s="170"/>
      <c r="W16" s="170"/>
      <c r="X16" s="170"/>
      <c r="Y16" s="170"/>
      <c r="Z16" s="172"/>
      <c r="AA16" s="170"/>
      <c r="AB16" s="170"/>
      <c r="AC16" s="170"/>
      <c r="AD16" s="170"/>
    </row>
    <row r="17" spans="1:30" ht="16.5" customHeight="1">
      <c r="A17" s="189"/>
      <c r="B17" s="132"/>
      <c r="C17" s="133"/>
      <c r="D17" s="191"/>
      <c r="E17" s="192"/>
      <c r="F17" s="195"/>
      <c r="G17" s="189"/>
      <c r="H17" s="192"/>
      <c r="I17" s="201"/>
      <c r="J17" s="132"/>
      <c r="K17" s="195"/>
      <c r="L17" s="189"/>
      <c r="M17" s="192"/>
      <c r="N17" s="201"/>
      <c r="O17" s="132"/>
      <c r="P17" s="195"/>
      <c r="Q17" s="170"/>
      <c r="R17" s="170"/>
      <c r="S17" s="171"/>
      <c r="T17" s="171"/>
      <c r="U17" s="172"/>
      <c r="V17" s="170"/>
      <c r="W17" s="170"/>
      <c r="X17" s="170"/>
      <c r="Y17" s="170"/>
      <c r="Z17" s="172"/>
      <c r="AA17" s="170"/>
      <c r="AB17" s="170"/>
      <c r="AC17" s="170"/>
      <c r="AD17" s="170"/>
    </row>
    <row r="18" spans="1:30" ht="16.5" customHeight="1">
      <c r="A18" s="189"/>
      <c r="B18" s="312" t="s">
        <v>128</v>
      </c>
      <c r="C18" s="313"/>
      <c r="D18" s="313"/>
      <c r="E18" s="313"/>
      <c r="F18" s="314"/>
      <c r="G18" s="315"/>
      <c r="H18" s="316"/>
      <c r="I18" s="201"/>
      <c r="J18" s="132"/>
      <c r="K18" s="198">
        <f>SUM(K16*5%)</f>
        <v>25965.75</v>
      </c>
      <c r="L18" s="189"/>
      <c r="M18" s="192"/>
      <c r="N18" s="201"/>
      <c r="O18" s="132"/>
      <c r="P18" s="198">
        <f>SUM(P16*5%)</f>
        <v>17613</v>
      </c>
      <c r="Q18" s="170"/>
      <c r="R18" s="170"/>
      <c r="S18" s="171"/>
      <c r="T18" s="171"/>
      <c r="U18" s="172"/>
      <c r="V18" s="170"/>
      <c r="W18" s="170"/>
      <c r="X18" s="170"/>
      <c r="Y18" s="170"/>
      <c r="Z18" s="172"/>
      <c r="AA18" s="170"/>
      <c r="AB18" s="170"/>
      <c r="AC18" s="170"/>
      <c r="AD18" s="170"/>
    </row>
    <row r="19" spans="1:30" ht="16.5" customHeight="1" thickBot="1">
      <c r="A19" s="212"/>
      <c r="B19" s="317"/>
      <c r="C19" s="318"/>
      <c r="D19" s="318"/>
      <c r="E19" s="318"/>
      <c r="F19" s="319"/>
      <c r="G19" s="320"/>
      <c r="H19" s="321"/>
      <c r="I19" s="130"/>
      <c r="J19" s="214"/>
      <c r="K19" s="258"/>
      <c r="L19" s="212"/>
      <c r="M19" s="131"/>
      <c r="N19" s="130"/>
      <c r="O19" s="214"/>
      <c r="P19" s="258"/>
      <c r="Q19" s="170"/>
      <c r="R19" s="170"/>
      <c r="S19" s="171"/>
      <c r="T19" s="171"/>
      <c r="U19" s="172"/>
      <c r="V19" s="170"/>
      <c r="W19" s="170"/>
      <c r="X19" s="170"/>
      <c r="Y19" s="170"/>
      <c r="Z19" s="172"/>
      <c r="AA19" s="170"/>
      <c r="AB19" s="170"/>
      <c r="AC19" s="170"/>
      <c r="AD19" s="170"/>
    </row>
    <row r="20" spans="1:30" ht="30" customHeight="1" thickBot="1">
      <c r="A20" s="180"/>
      <c r="B20" s="413" t="s">
        <v>129</v>
      </c>
      <c r="C20" s="414"/>
      <c r="D20" s="414"/>
      <c r="E20" s="414"/>
      <c r="F20" s="415"/>
      <c r="G20" s="180"/>
      <c r="H20" s="166"/>
      <c r="I20" s="213"/>
      <c r="J20" s="215"/>
      <c r="K20" s="322">
        <f>SUM(K16:K18)</f>
        <v>545280.75</v>
      </c>
      <c r="L20" s="180"/>
      <c r="M20" s="166"/>
      <c r="N20" s="213"/>
      <c r="O20" s="215"/>
      <c r="P20" s="322">
        <f>SUM(P16:P18)</f>
        <v>369873</v>
      </c>
      <c r="Q20" s="170"/>
      <c r="R20" s="170"/>
      <c r="S20" s="171"/>
      <c r="T20" s="171"/>
      <c r="U20" s="172"/>
      <c r="V20" s="170"/>
      <c r="W20" s="170"/>
      <c r="X20" s="170"/>
      <c r="Y20" s="170"/>
      <c r="Z20" s="172"/>
      <c r="AA20" s="170"/>
      <c r="AB20" s="170"/>
      <c r="AC20" s="170"/>
      <c r="AD20" s="170"/>
    </row>
    <row r="21" spans="1:30" ht="15" customHeight="1">
      <c r="A21" s="170"/>
      <c r="B21" s="170"/>
      <c r="C21" s="170"/>
      <c r="D21" s="171"/>
      <c r="E21" s="172"/>
      <c r="F21" s="172"/>
      <c r="G21" s="170"/>
      <c r="H21" s="172"/>
      <c r="I21" s="170"/>
      <c r="J21" s="170"/>
      <c r="K21" s="172"/>
      <c r="L21" s="170"/>
      <c r="M21" s="172"/>
      <c r="N21" s="170"/>
      <c r="O21" s="170"/>
      <c r="P21" s="172"/>
      <c r="Q21" s="170"/>
      <c r="R21" s="170"/>
      <c r="S21" s="171"/>
      <c r="T21" s="171"/>
      <c r="U21" s="172"/>
      <c r="V21" s="170"/>
      <c r="W21" s="170"/>
      <c r="X21" s="170"/>
      <c r="Y21" s="170"/>
      <c r="Z21" s="172"/>
      <c r="AA21" s="170"/>
      <c r="AB21" s="170"/>
      <c r="AC21" s="170"/>
      <c r="AD21" s="170"/>
    </row>
    <row r="22" spans="1:30" ht="15" customHeight="1">
      <c r="A22" s="170"/>
      <c r="B22" s="170"/>
      <c r="C22" s="170"/>
      <c r="D22" s="171"/>
      <c r="E22" s="172"/>
      <c r="F22" s="172"/>
      <c r="G22" s="170"/>
      <c r="H22" s="172"/>
      <c r="I22" s="170"/>
      <c r="J22" s="170"/>
      <c r="K22" s="172"/>
      <c r="L22" s="170"/>
      <c r="M22" s="172"/>
      <c r="N22" s="170"/>
      <c r="O22" s="170"/>
      <c r="P22" s="172"/>
      <c r="Q22" s="170"/>
      <c r="R22" s="170"/>
      <c r="S22" s="171"/>
      <c r="T22" s="171"/>
      <c r="U22" s="172"/>
      <c r="V22" s="170"/>
      <c r="W22" s="170"/>
      <c r="X22" s="170"/>
      <c r="Y22" s="170"/>
      <c r="Z22" s="172"/>
      <c r="AA22" s="170"/>
      <c r="AB22" s="170"/>
      <c r="AC22" s="170"/>
      <c r="AD22" s="170"/>
    </row>
    <row r="23" spans="2:16" s="3" customFormat="1" ht="15" customHeight="1">
      <c r="B23" s="416" t="s">
        <v>131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</row>
    <row r="24" spans="1:12" s="3" customFormat="1" ht="15" customHeight="1">
      <c r="A24" s="3">
        <v>1</v>
      </c>
      <c r="B24" s="136" t="s">
        <v>142</v>
      </c>
      <c r="D24" s="256">
        <f>SUM(P16)</f>
        <v>352260</v>
      </c>
      <c r="E24" s="2" t="s">
        <v>93</v>
      </c>
      <c r="F24" s="1"/>
      <c r="J24" s="417">
        <f>SUM(K16)</f>
        <v>519315</v>
      </c>
      <c r="K24" s="417"/>
      <c r="L24" s="3" t="s">
        <v>94</v>
      </c>
    </row>
    <row r="25" spans="2:11" s="3" customFormat="1" ht="15" customHeight="1">
      <c r="B25" s="3" t="s">
        <v>143</v>
      </c>
      <c r="D25" s="2"/>
      <c r="E25" s="2"/>
      <c r="F25" s="1"/>
      <c r="J25" s="1"/>
      <c r="K25" s="1"/>
    </row>
    <row r="26" spans="1:16" ht="30" customHeight="1">
      <c r="A26" s="205">
        <v>2</v>
      </c>
      <c r="B26" s="369" t="s">
        <v>134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ht="30" customHeight="1">
      <c r="A27" s="205">
        <v>3</v>
      </c>
      <c r="B27" s="369" t="s">
        <v>144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ht="15" customHeight="1">
      <c r="B28" s="170" t="s">
        <v>136</v>
      </c>
    </row>
    <row r="29" ht="15" customHeight="1">
      <c r="B29" s="170" t="s">
        <v>135</v>
      </c>
    </row>
    <row r="30" ht="15" customHeight="1">
      <c r="B30" s="170" t="s">
        <v>230</v>
      </c>
    </row>
  </sheetData>
  <mergeCells count="9">
    <mergeCell ref="B26:P26"/>
    <mergeCell ref="B27:P27"/>
    <mergeCell ref="G6:K6"/>
    <mergeCell ref="L6:P6"/>
    <mergeCell ref="B6:F6"/>
    <mergeCell ref="B20:F20"/>
    <mergeCell ref="B23:P23"/>
    <mergeCell ref="J24:K24"/>
    <mergeCell ref="B16:F16"/>
  </mergeCells>
  <printOptions/>
  <pageMargins left="0.68" right="0.5" top="0.43" bottom="0.39" header="0.4" footer="0.32"/>
  <pageSetup horizontalDpi="300" verticalDpi="300" orientation="landscape" paperSize="9" scale="92" r:id="rId1"/>
  <headerFooter alignWithMargins="0">
    <oddFooter>&amp;R&amp;"Century Gothic,Regular"&amp;8&amp;P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127"/>
  <sheetViews>
    <sheetView tabSelected="1" zoomScaleSheetLayoutView="100" workbookViewId="0" topLeftCell="A64">
      <selection activeCell="Z105" sqref="Z105:AB105"/>
    </sheetView>
  </sheetViews>
  <sheetFormatPr defaultColWidth="9.140625" defaultRowHeight="13.5" customHeight="1"/>
  <cols>
    <col min="1" max="1" width="2.8515625" style="6" customWidth="1"/>
    <col min="2" max="2" width="3.140625" style="6" customWidth="1"/>
    <col min="3" max="3" width="10.28125" style="6" customWidth="1"/>
    <col min="4" max="4" width="13.7109375" style="7" customWidth="1"/>
    <col min="5" max="5" width="3.7109375" style="7" customWidth="1"/>
    <col min="6" max="6" width="4.28125" style="7" customWidth="1"/>
    <col min="7" max="7" width="3.28125" style="7" customWidth="1"/>
    <col min="8" max="9" width="1.7109375" style="8" customWidth="1"/>
    <col min="10" max="10" width="3.421875" style="7" customWidth="1"/>
    <col min="11" max="11" width="4.8515625" style="7" customWidth="1"/>
    <col min="12" max="12" width="5.7109375" style="8" customWidth="1"/>
    <col min="13" max="13" width="5.57421875" style="6" customWidth="1"/>
    <col min="14" max="14" width="4.421875" style="6" customWidth="1"/>
    <col min="15" max="15" width="3.8515625" style="6" customWidth="1"/>
    <col min="16" max="16" width="2.7109375" style="6" customWidth="1"/>
    <col min="17" max="17" width="1.421875" style="6" hidden="1" customWidth="1"/>
    <col min="18" max="18" width="1.421875" style="6" customWidth="1"/>
    <col min="19" max="19" width="1.8515625" style="6" customWidth="1"/>
    <col min="20" max="20" width="3.140625" style="6" customWidth="1"/>
    <col min="21" max="21" width="10.28125" style="6" customWidth="1"/>
    <col min="22" max="22" width="13.7109375" style="7" customWidth="1"/>
    <col min="23" max="23" width="3.7109375" style="7" customWidth="1"/>
    <col min="24" max="24" width="4.140625" style="7" customWidth="1"/>
    <col min="25" max="25" width="3.28125" style="7" customWidth="1"/>
    <col min="26" max="27" width="1.7109375" style="8" customWidth="1"/>
    <col min="28" max="28" width="4.00390625" style="7" customWidth="1"/>
    <col min="29" max="29" width="4.8515625" style="7" customWidth="1"/>
    <col min="30" max="30" width="2.57421875" style="8" customWidth="1"/>
    <col min="31" max="31" width="5.140625" style="6" customWidth="1"/>
    <col min="32" max="32" width="4.421875" style="6" customWidth="1"/>
    <col min="33" max="33" width="3.8515625" style="6" customWidth="1"/>
    <col min="34" max="34" width="4.57421875" style="6" customWidth="1"/>
    <col min="35" max="35" width="1.421875" style="6" customWidth="1"/>
    <col min="36" max="36" width="1.1484375" style="7" customWidth="1"/>
    <col min="37" max="16384" width="9.140625" style="6" customWidth="1"/>
  </cols>
  <sheetData>
    <row r="1" spans="15:30" ht="13.5" customHeight="1">
      <c r="O1" s="241" t="s">
        <v>199</v>
      </c>
      <c r="P1" s="229"/>
      <c r="Q1" s="229"/>
      <c r="R1" s="229"/>
      <c r="S1" s="229"/>
      <c r="T1" s="230"/>
      <c r="U1" s="230"/>
      <c r="V1" s="229"/>
      <c r="W1" s="229"/>
      <c r="X1" s="230"/>
      <c r="Y1" s="231"/>
      <c r="Z1" s="231"/>
      <c r="AA1" s="231"/>
      <c r="AB1" s="226"/>
      <c r="AC1" s="6"/>
      <c r="AD1" s="7"/>
    </row>
    <row r="2" ht="6.75" customHeight="1"/>
    <row r="3" spans="1:36" ht="13.5" customHeight="1">
      <c r="A3" s="146" t="s">
        <v>17</v>
      </c>
      <c r="B3" s="462" t="s">
        <v>18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</row>
    <row r="4" spans="1:36" ht="7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5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/>
      <c r="AH4" s="4"/>
      <c r="AI4" s="4"/>
      <c r="AJ4" s="5"/>
    </row>
    <row r="5" spans="1:35" ht="13.5" customHeight="1">
      <c r="A5" s="6" t="s">
        <v>19</v>
      </c>
      <c r="B5" s="7"/>
      <c r="C5" s="8"/>
      <c r="O5" s="7"/>
      <c r="P5" s="7"/>
      <c r="Q5" s="7"/>
      <c r="R5" s="7"/>
      <c r="S5" s="8"/>
      <c r="T5" s="7"/>
      <c r="U5" s="8"/>
      <c r="AG5" s="7"/>
      <c r="AH5" s="7"/>
      <c r="AI5" s="7"/>
    </row>
    <row r="6" ht="6" customHeight="1"/>
    <row r="7" spans="1:36" ht="13.5" customHeight="1">
      <c r="A7" s="463" t="s">
        <v>7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4"/>
      <c r="R7" s="311"/>
      <c r="S7" s="463" t="s">
        <v>8</v>
      </c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</row>
    <row r="8" spans="1:36" ht="6" customHeight="1">
      <c r="A8" s="62"/>
      <c r="B8" s="63"/>
      <c r="C8" s="63"/>
      <c r="D8" s="64"/>
      <c r="E8" s="64"/>
      <c r="F8" s="64"/>
      <c r="G8" s="64"/>
      <c r="H8" s="65"/>
      <c r="I8" s="65"/>
      <c r="J8" s="64"/>
      <c r="K8" s="64"/>
      <c r="L8" s="65"/>
      <c r="M8" s="66"/>
      <c r="N8" s="66"/>
      <c r="O8" s="63"/>
      <c r="P8" s="63"/>
      <c r="Q8" s="15"/>
      <c r="R8" s="67"/>
      <c r="S8" s="128"/>
      <c r="T8" s="63"/>
      <c r="U8" s="63"/>
      <c r="V8" s="64"/>
      <c r="W8" s="64"/>
      <c r="X8" s="64"/>
      <c r="Y8" s="64"/>
      <c r="Z8" s="65"/>
      <c r="AA8" s="65"/>
      <c r="AB8" s="64"/>
      <c r="AC8" s="64"/>
      <c r="AD8" s="65"/>
      <c r="AE8" s="66"/>
      <c r="AF8" s="66"/>
      <c r="AG8" s="63"/>
      <c r="AH8" s="63"/>
      <c r="AI8" s="63"/>
      <c r="AJ8" s="80"/>
    </row>
    <row r="9" spans="1:36" ht="13.5" customHeight="1">
      <c r="A9" s="68"/>
      <c r="B9" s="16" t="s">
        <v>16</v>
      </c>
      <c r="C9" s="15" t="s">
        <v>70</v>
      </c>
      <c r="O9" s="16"/>
      <c r="P9" s="16"/>
      <c r="Q9" s="16"/>
      <c r="R9" s="69"/>
      <c r="S9" s="68"/>
      <c r="T9" s="16" t="s">
        <v>16</v>
      </c>
      <c r="U9" s="15" t="s">
        <v>70</v>
      </c>
      <c r="AG9" s="16"/>
      <c r="AH9" s="16"/>
      <c r="AI9" s="16"/>
      <c r="AJ9" s="73"/>
    </row>
    <row r="10" spans="1:36" ht="13.5" customHeight="1">
      <c r="A10" s="70"/>
      <c r="R10" s="71"/>
      <c r="S10" s="70"/>
      <c r="AJ10" s="73"/>
    </row>
    <row r="11" spans="1:36" ht="13.5" customHeight="1">
      <c r="A11" s="98"/>
      <c r="B11" s="15" t="s">
        <v>20</v>
      </c>
      <c r="C11" s="15" t="s">
        <v>177</v>
      </c>
      <c r="R11" s="71"/>
      <c r="S11" s="98"/>
      <c r="T11" s="15" t="s">
        <v>20</v>
      </c>
      <c r="U11" s="15" t="s">
        <v>177</v>
      </c>
      <c r="AJ11" s="73"/>
    </row>
    <row r="12" spans="1:36" ht="13.5" customHeight="1">
      <c r="A12" s="98"/>
      <c r="B12" s="24"/>
      <c r="C12" s="24"/>
      <c r="D12" s="24"/>
      <c r="R12" s="71"/>
      <c r="S12" s="98"/>
      <c r="T12" s="24"/>
      <c r="U12" s="24"/>
      <c r="V12" s="24"/>
      <c r="AJ12" s="73"/>
    </row>
    <row r="13" spans="1:36" ht="24.75" customHeight="1">
      <c r="A13" s="98"/>
      <c r="B13" s="24"/>
      <c r="C13" s="446" t="s">
        <v>71</v>
      </c>
      <c r="D13" s="447"/>
      <c r="E13" s="435" t="s">
        <v>80</v>
      </c>
      <c r="F13" s="436"/>
      <c r="G13" s="450" t="s">
        <v>72</v>
      </c>
      <c r="H13" s="450"/>
      <c r="I13" s="450"/>
      <c r="J13" s="425" t="s">
        <v>21</v>
      </c>
      <c r="K13" s="425"/>
      <c r="L13" s="425"/>
      <c r="M13" s="425" t="s">
        <v>11</v>
      </c>
      <c r="N13" s="425"/>
      <c r="O13" s="425"/>
      <c r="R13" s="71"/>
      <c r="S13" s="98"/>
      <c r="T13" s="24"/>
      <c r="U13" s="446" t="s">
        <v>71</v>
      </c>
      <c r="V13" s="447"/>
      <c r="W13" s="448" t="s">
        <v>80</v>
      </c>
      <c r="X13" s="449"/>
      <c r="Y13" s="450" t="s">
        <v>72</v>
      </c>
      <c r="Z13" s="450"/>
      <c r="AA13" s="450"/>
      <c r="AB13" s="425" t="s">
        <v>21</v>
      </c>
      <c r="AC13" s="425"/>
      <c r="AD13" s="425"/>
      <c r="AE13" s="425" t="s">
        <v>11</v>
      </c>
      <c r="AF13" s="425"/>
      <c r="AG13" s="425"/>
      <c r="AJ13" s="73"/>
    </row>
    <row r="14" spans="1:36" ht="13.5" customHeight="1">
      <c r="A14" s="98"/>
      <c r="B14" s="24"/>
      <c r="C14" s="426" t="s">
        <v>179</v>
      </c>
      <c r="D14" s="427"/>
      <c r="E14" s="428">
        <v>6</v>
      </c>
      <c r="F14" s="429"/>
      <c r="G14" s="424">
        <v>1</v>
      </c>
      <c r="H14" s="425"/>
      <c r="I14" s="425"/>
      <c r="J14" s="425">
        <v>2</v>
      </c>
      <c r="K14" s="425"/>
      <c r="L14" s="425"/>
      <c r="M14" s="425">
        <f aca="true" t="shared" si="0" ref="M14:M21">SUM(J14*G14)</f>
        <v>2</v>
      </c>
      <c r="N14" s="425"/>
      <c r="O14" s="425"/>
      <c r="R14" s="71"/>
      <c r="S14" s="98"/>
      <c r="T14" s="24"/>
      <c r="U14" s="430" t="s">
        <v>75</v>
      </c>
      <c r="V14" s="430"/>
      <c r="W14" s="432">
        <v>6</v>
      </c>
      <c r="X14" s="432"/>
      <c r="Y14" s="432">
        <v>1</v>
      </c>
      <c r="Z14" s="432"/>
      <c r="AA14" s="432"/>
      <c r="AB14" s="432">
        <v>6</v>
      </c>
      <c r="AC14" s="432"/>
      <c r="AD14" s="432"/>
      <c r="AE14" s="432">
        <f>SUM(AB14*Y14)</f>
        <v>6</v>
      </c>
      <c r="AF14" s="432"/>
      <c r="AG14" s="432"/>
      <c r="AJ14" s="73"/>
    </row>
    <row r="15" spans="1:36" ht="13.5" customHeight="1">
      <c r="A15" s="98"/>
      <c r="B15" s="24"/>
      <c r="C15" s="426" t="s">
        <v>180</v>
      </c>
      <c r="D15" s="427"/>
      <c r="E15" s="422"/>
      <c r="F15" s="423"/>
      <c r="G15" s="424">
        <v>1</v>
      </c>
      <c r="H15" s="425"/>
      <c r="I15" s="425"/>
      <c r="J15" s="425">
        <v>2</v>
      </c>
      <c r="K15" s="425"/>
      <c r="L15" s="425"/>
      <c r="M15" s="425">
        <f t="shared" si="0"/>
        <v>2</v>
      </c>
      <c r="N15" s="425"/>
      <c r="O15" s="425"/>
      <c r="R15" s="71"/>
      <c r="S15" s="98"/>
      <c r="T15" s="24"/>
      <c r="U15" s="426" t="s">
        <v>73</v>
      </c>
      <c r="V15" s="426"/>
      <c r="W15" s="425">
        <v>24</v>
      </c>
      <c r="X15" s="425"/>
      <c r="Y15" s="425">
        <v>2</v>
      </c>
      <c r="Z15" s="425"/>
      <c r="AA15" s="425"/>
      <c r="AB15" s="425">
        <f>SUM(W15)</f>
        <v>24</v>
      </c>
      <c r="AC15" s="425"/>
      <c r="AD15" s="425"/>
      <c r="AE15" s="425">
        <f>SUM(AB15*Y15)</f>
        <v>48</v>
      </c>
      <c r="AF15" s="425"/>
      <c r="AG15" s="425"/>
      <c r="AJ15" s="73"/>
    </row>
    <row r="16" spans="1:36" ht="13.5" customHeight="1">
      <c r="A16" s="98"/>
      <c r="B16" s="24"/>
      <c r="C16" s="426" t="s">
        <v>181</v>
      </c>
      <c r="D16" s="427"/>
      <c r="E16" s="422"/>
      <c r="F16" s="423"/>
      <c r="G16" s="424">
        <v>1</v>
      </c>
      <c r="H16" s="425"/>
      <c r="I16" s="425"/>
      <c r="J16" s="425">
        <v>2</v>
      </c>
      <c r="K16" s="425"/>
      <c r="L16" s="425"/>
      <c r="M16" s="425">
        <f t="shared" si="0"/>
        <v>2</v>
      </c>
      <c r="N16" s="425"/>
      <c r="O16" s="425"/>
      <c r="R16" s="71"/>
      <c r="S16" s="98"/>
      <c r="T16" s="24"/>
      <c r="U16" s="430" t="s">
        <v>74</v>
      </c>
      <c r="V16" s="430"/>
      <c r="W16" s="432">
        <v>12</v>
      </c>
      <c r="X16" s="432"/>
      <c r="Y16" s="432">
        <v>1</v>
      </c>
      <c r="Z16" s="432"/>
      <c r="AA16" s="432"/>
      <c r="AB16" s="432">
        <f>SUM(W16/3)</f>
        <v>4</v>
      </c>
      <c r="AC16" s="432"/>
      <c r="AD16" s="432"/>
      <c r="AE16" s="425">
        <f>SUM(AB16*Y16)</f>
        <v>4</v>
      </c>
      <c r="AF16" s="425"/>
      <c r="AG16" s="425"/>
      <c r="AJ16" s="73"/>
    </row>
    <row r="17" spans="1:36" ht="13.5" customHeight="1">
      <c r="A17" s="98"/>
      <c r="B17" s="24"/>
      <c r="C17" s="426" t="s">
        <v>182</v>
      </c>
      <c r="D17" s="427"/>
      <c r="E17" s="422"/>
      <c r="F17" s="423"/>
      <c r="G17" s="424">
        <v>1</v>
      </c>
      <c r="H17" s="425"/>
      <c r="I17" s="425"/>
      <c r="J17" s="425">
        <v>2</v>
      </c>
      <c r="K17" s="425"/>
      <c r="L17" s="425"/>
      <c r="M17" s="425">
        <f t="shared" si="0"/>
        <v>2</v>
      </c>
      <c r="N17" s="425"/>
      <c r="O17" s="425"/>
      <c r="R17" s="71"/>
      <c r="S17" s="98"/>
      <c r="T17" s="24"/>
      <c r="U17" s="444" t="s">
        <v>103</v>
      </c>
      <c r="V17" s="445"/>
      <c r="W17" s="441"/>
      <c r="X17" s="441"/>
      <c r="Y17" s="441"/>
      <c r="Z17" s="441"/>
      <c r="AA17" s="441"/>
      <c r="AB17" s="441"/>
      <c r="AC17" s="441"/>
      <c r="AD17" s="424"/>
      <c r="AE17" s="442">
        <f>SUM(AE14:AG16)</f>
        <v>58</v>
      </c>
      <c r="AF17" s="443"/>
      <c r="AG17" s="443"/>
      <c r="AJ17" s="73"/>
    </row>
    <row r="18" spans="1:36" ht="13.5" customHeight="1">
      <c r="A18" s="98"/>
      <c r="B18" s="24"/>
      <c r="C18" s="426" t="s">
        <v>183</v>
      </c>
      <c r="D18" s="427"/>
      <c r="E18" s="428">
        <v>24</v>
      </c>
      <c r="F18" s="429"/>
      <c r="G18" s="424">
        <v>1</v>
      </c>
      <c r="H18" s="425"/>
      <c r="I18" s="425"/>
      <c r="J18" s="425">
        <v>30</v>
      </c>
      <c r="K18" s="425"/>
      <c r="L18" s="425"/>
      <c r="M18" s="425">
        <f t="shared" si="0"/>
        <v>30</v>
      </c>
      <c r="N18" s="425"/>
      <c r="O18" s="425"/>
      <c r="R18" s="71"/>
      <c r="S18" s="98"/>
      <c r="T18" s="24"/>
      <c r="AJ18" s="73"/>
    </row>
    <row r="19" spans="1:36" ht="13.5" customHeight="1">
      <c r="A19" s="98"/>
      <c r="B19" s="24"/>
      <c r="C19" s="426" t="s">
        <v>184</v>
      </c>
      <c r="D19" s="427"/>
      <c r="E19" s="422"/>
      <c r="F19" s="423"/>
      <c r="G19" s="424">
        <v>1</v>
      </c>
      <c r="H19" s="425"/>
      <c r="I19" s="425"/>
      <c r="J19" s="425">
        <v>60</v>
      </c>
      <c r="K19" s="425"/>
      <c r="L19" s="425"/>
      <c r="M19" s="425">
        <f t="shared" si="0"/>
        <v>60</v>
      </c>
      <c r="N19" s="425"/>
      <c r="O19" s="425"/>
      <c r="R19" s="71"/>
      <c r="S19" s="98"/>
      <c r="T19" s="24"/>
      <c r="AJ19" s="73"/>
    </row>
    <row r="20" spans="1:36" ht="13.5" customHeight="1">
      <c r="A20" s="98"/>
      <c r="B20" s="24"/>
      <c r="C20" s="426" t="s">
        <v>185</v>
      </c>
      <c r="D20" s="427"/>
      <c r="E20" s="428">
        <v>12</v>
      </c>
      <c r="F20" s="429"/>
      <c r="G20" s="424">
        <v>1</v>
      </c>
      <c r="H20" s="425"/>
      <c r="I20" s="425"/>
      <c r="J20" s="425">
        <v>2</v>
      </c>
      <c r="K20" s="425"/>
      <c r="L20" s="425"/>
      <c r="M20" s="425">
        <f t="shared" si="0"/>
        <v>2</v>
      </c>
      <c r="N20" s="425"/>
      <c r="O20" s="425"/>
      <c r="R20" s="71"/>
      <c r="S20" s="98"/>
      <c r="T20" s="24"/>
      <c r="AJ20" s="73"/>
    </row>
    <row r="21" spans="1:36" ht="13.5" customHeight="1">
      <c r="A21" s="98"/>
      <c r="B21" s="24"/>
      <c r="C21" s="430" t="s">
        <v>186</v>
      </c>
      <c r="D21" s="431"/>
      <c r="E21" s="422"/>
      <c r="F21" s="423"/>
      <c r="G21" s="429">
        <v>1</v>
      </c>
      <c r="H21" s="432"/>
      <c r="I21" s="432"/>
      <c r="J21" s="432">
        <v>8</v>
      </c>
      <c r="K21" s="432"/>
      <c r="L21" s="432"/>
      <c r="M21" s="425">
        <f t="shared" si="0"/>
        <v>8</v>
      </c>
      <c r="N21" s="425"/>
      <c r="O21" s="425"/>
      <c r="R21" s="71"/>
      <c r="S21" s="98"/>
      <c r="T21" s="24"/>
      <c r="U21" s="420"/>
      <c r="V21" s="420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J21" s="73"/>
    </row>
    <row r="22" spans="1:36" ht="13.5" customHeight="1">
      <c r="A22" s="98"/>
      <c r="B22" s="24"/>
      <c r="C22" s="444" t="s">
        <v>103</v>
      </c>
      <c r="D22" s="445"/>
      <c r="E22" s="441"/>
      <c r="F22" s="441"/>
      <c r="G22" s="441"/>
      <c r="H22" s="441"/>
      <c r="I22" s="441"/>
      <c r="J22" s="441"/>
      <c r="K22" s="441"/>
      <c r="L22" s="424"/>
      <c r="M22" s="461">
        <f>SUM(M14:M21)</f>
        <v>108</v>
      </c>
      <c r="N22" s="455"/>
      <c r="O22" s="455"/>
      <c r="R22" s="71"/>
      <c r="S22" s="98"/>
      <c r="T22" s="24"/>
      <c r="AJ22" s="73"/>
    </row>
    <row r="23" spans="1:36" ht="13.5" customHeight="1">
      <c r="A23" s="98"/>
      <c r="B23" s="24"/>
      <c r="C23" s="24"/>
      <c r="D23" s="24"/>
      <c r="R23" s="71"/>
      <c r="S23" s="98"/>
      <c r="T23" s="24"/>
      <c r="U23" s="24"/>
      <c r="V23" s="24"/>
      <c r="AJ23" s="73"/>
    </row>
    <row r="24" spans="1:36" ht="4.5" customHeight="1">
      <c r="A24" s="98"/>
      <c r="B24" s="24"/>
      <c r="C24" s="24"/>
      <c r="D24" s="24"/>
      <c r="R24" s="71"/>
      <c r="S24" s="98"/>
      <c r="T24" s="24"/>
      <c r="U24" s="24"/>
      <c r="V24" s="24"/>
      <c r="AJ24" s="73"/>
    </row>
    <row r="25" spans="1:36" ht="13.5" customHeight="1">
      <c r="A25" s="98"/>
      <c r="B25" s="24"/>
      <c r="C25" s="99" t="s">
        <v>104</v>
      </c>
      <c r="D25" s="24"/>
      <c r="F25" s="8">
        <v>0</v>
      </c>
      <c r="G25" s="7" t="s">
        <v>24</v>
      </c>
      <c r="H25" s="419" t="s">
        <v>10</v>
      </c>
      <c r="I25" s="419"/>
      <c r="J25" s="421">
        <v>0</v>
      </c>
      <c r="K25" s="421"/>
      <c r="L25" s="9" t="s">
        <v>12</v>
      </c>
      <c r="M25" s="100" t="s">
        <v>78</v>
      </c>
      <c r="N25" s="421">
        <f>SUM(J25*F25)</f>
        <v>0</v>
      </c>
      <c r="O25" s="421"/>
      <c r="R25" s="71"/>
      <c r="S25" s="98"/>
      <c r="T25" s="24"/>
      <c r="U25" s="99" t="s">
        <v>104</v>
      </c>
      <c r="V25" s="24"/>
      <c r="X25" s="8">
        <v>0</v>
      </c>
      <c r="Y25" s="7" t="s">
        <v>24</v>
      </c>
      <c r="Z25" s="419" t="s">
        <v>10</v>
      </c>
      <c r="AA25" s="419"/>
      <c r="AB25" s="421">
        <v>0</v>
      </c>
      <c r="AC25" s="421"/>
      <c r="AD25" s="9" t="s">
        <v>12</v>
      </c>
      <c r="AE25" s="100" t="s">
        <v>78</v>
      </c>
      <c r="AF25" s="421">
        <f>SUM(AB25*X25)</f>
        <v>0</v>
      </c>
      <c r="AG25" s="421"/>
      <c r="AJ25" s="73"/>
    </row>
    <row r="26" spans="1:36" ht="13.5" customHeight="1">
      <c r="A26" s="98"/>
      <c r="B26" s="24"/>
      <c r="C26" s="99" t="s">
        <v>105</v>
      </c>
      <c r="D26" s="24"/>
      <c r="F26" s="8">
        <v>0</v>
      </c>
      <c r="G26" s="7" t="s">
        <v>24</v>
      </c>
      <c r="H26" s="419" t="s">
        <v>10</v>
      </c>
      <c r="I26" s="419"/>
      <c r="J26" s="421">
        <v>100</v>
      </c>
      <c r="K26" s="421"/>
      <c r="L26" s="9" t="s">
        <v>12</v>
      </c>
      <c r="M26" s="100" t="s">
        <v>78</v>
      </c>
      <c r="N26" s="421">
        <f>SUM(J26*F26)</f>
        <v>0</v>
      </c>
      <c r="O26" s="421"/>
      <c r="R26" s="71"/>
      <c r="S26" s="98"/>
      <c r="T26" s="24"/>
      <c r="U26" s="99" t="s">
        <v>105</v>
      </c>
      <c r="V26" s="24"/>
      <c r="X26" s="8">
        <v>0</v>
      </c>
      <c r="Y26" s="7" t="s">
        <v>24</v>
      </c>
      <c r="Z26" s="419" t="s">
        <v>10</v>
      </c>
      <c r="AA26" s="419"/>
      <c r="AB26" s="421">
        <v>100</v>
      </c>
      <c r="AC26" s="421"/>
      <c r="AD26" s="9" t="s">
        <v>12</v>
      </c>
      <c r="AE26" s="100" t="s">
        <v>78</v>
      </c>
      <c r="AF26" s="421">
        <f>SUM(AB26*X26)</f>
        <v>0</v>
      </c>
      <c r="AG26" s="421"/>
      <c r="AJ26" s="73"/>
    </row>
    <row r="27" spans="1:36" ht="13.5" customHeight="1">
      <c r="A27" s="91"/>
      <c r="B27" s="20"/>
      <c r="C27" s="99" t="s">
        <v>76</v>
      </c>
      <c r="D27" s="20"/>
      <c r="F27" s="7">
        <v>200</v>
      </c>
      <c r="G27" s="7" t="s">
        <v>23</v>
      </c>
      <c r="H27" s="419" t="s">
        <v>10</v>
      </c>
      <c r="I27" s="419"/>
      <c r="J27" s="421">
        <v>0.7</v>
      </c>
      <c r="K27" s="421"/>
      <c r="L27" s="9" t="s">
        <v>12</v>
      </c>
      <c r="M27" s="100" t="s">
        <v>78</v>
      </c>
      <c r="N27" s="421">
        <f>SUM(J27*F27)</f>
        <v>140</v>
      </c>
      <c r="O27" s="421"/>
      <c r="R27" s="71"/>
      <c r="S27" s="91"/>
      <c r="T27" s="20"/>
      <c r="U27" s="99" t="s">
        <v>76</v>
      </c>
      <c r="V27" s="20"/>
      <c r="X27" s="7">
        <v>200</v>
      </c>
      <c r="Y27" s="7" t="s">
        <v>23</v>
      </c>
      <c r="Z27" s="419" t="s">
        <v>10</v>
      </c>
      <c r="AA27" s="419"/>
      <c r="AB27" s="421">
        <v>0.7</v>
      </c>
      <c r="AC27" s="421"/>
      <c r="AD27" s="9" t="s">
        <v>12</v>
      </c>
      <c r="AE27" s="100" t="s">
        <v>78</v>
      </c>
      <c r="AF27" s="421">
        <f>SUM(AB27*X27)</f>
        <v>140</v>
      </c>
      <c r="AG27" s="421"/>
      <c r="AJ27" s="73"/>
    </row>
    <row r="28" spans="1:36" ht="13.5" customHeight="1">
      <c r="A28" s="91"/>
      <c r="B28" s="20"/>
      <c r="C28" s="99" t="s">
        <v>77</v>
      </c>
      <c r="D28" s="20"/>
      <c r="F28" s="8"/>
      <c r="H28" s="419"/>
      <c r="I28" s="419"/>
      <c r="J28" s="421">
        <v>10</v>
      </c>
      <c r="K28" s="421"/>
      <c r="L28" s="9" t="s">
        <v>12</v>
      </c>
      <c r="M28" s="100" t="s">
        <v>78</v>
      </c>
      <c r="N28" s="421">
        <f>SUM(J28)</f>
        <v>10</v>
      </c>
      <c r="O28" s="421"/>
      <c r="R28" s="71"/>
      <c r="S28" s="91"/>
      <c r="T28" s="20"/>
      <c r="U28" s="99" t="s">
        <v>77</v>
      </c>
      <c r="V28" s="20"/>
      <c r="X28" s="8"/>
      <c r="Z28" s="419"/>
      <c r="AA28" s="419"/>
      <c r="AB28" s="421">
        <v>10</v>
      </c>
      <c r="AC28" s="421"/>
      <c r="AD28" s="9" t="s">
        <v>12</v>
      </c>
      <c r="AE28" s="100" t="s">
        <v>78</v>
      </c>
      <c r="AF28" s="421">
        <f>SUM(AB28)</f>
        <v>10</v>
      </c>
      <c r="AG28" s="421"/>
      <c r="AJ28" s="73"/>
    </row>
    <row r="29" spans="1:36" ht="13.5" customHeight="1">
      <c r="A29" s="91"/>
      <c r="B29" s="20"/>
      <c r="C29" s="99" t="s">
        <v>101</v>
      </c>
      <c r="D29" s="20"/>
      <c r="F29" s="8">
        <v>0</v>
      </c>
      <c r="G29" s="7" t="s">
        <v>24</v>
      </c>
      <c r="H29" s="419" t="s">
        <v>10</v>
      </c>
      <c r="I29" s="419"/>
      <c r="J29" s="421">
        <v>0</v>
      </c>
      <c r="K29" s="421"/>
      <c r="L29" s="9" t="s">
        <v>12</v>
      </c>
      <c r="M29" s="100" t="s">
        <v>78</v>
      </c>
      <c r="N29" s="421">
        <f>SUM(J29*F29)</f>
        <v>0</v>
      </c>
      <c r="O29" s="421"/>
      <c r="R29" s="71"/>
      <c r="S29" s="91"/>
      <c r="T29" s="20"/>
      <c r="U29" s="99" t="s">
        <v>101</v>
      </c>
      <c r="V29" s="20"/>
      <c r="X29" s="8">
        <v>0</v>
      </c>
      <c r="Y29" s="7" t="s">
        <v>24</v>
      </c>
      <c r="Z29" s="419" t="s">
        <v>10</v>
      </c>
      <c r="AA29" s="419"/>
      <c r="AB29" s="421">
        <v>180</v>
      </c>
      <c r="AC29" s="421"/>
      <c r="AD29" s="9" t="s">
        <v>12</v>
      </c>
      <c r="AE29" s="100" t="s">
        <v>78</v>
      </c>
      <c r="AF29" s="421">
        <f>SUM(AB29*X29)</f>
        <v>0</v>
      </c>
      <c r="AG29" s="421"/>
      <c r="AJ29" s="73"/>
    </row>
    <row r="30" spans="1:36" ht="13.5" customHeight="1">
      <c r="A30" s="91"/>
      <c r="B30" s="20"/>
      <c r="C30" s="99" t="s">
        <v>102</v>
      </c>
      <c r="D30" s="20"/>
      <c r="F30" s="8">
        <v>0</v>
      </c>
      <c r="G30" s="7" t="s">
        <v>24</v>
      </c>
      <c r="H30" s="419" t="s">
        <v>10</v>
      </c>
      <c r="I30" s="419"/>
      <c r="J30" s="421">
        <v>0</v>
      </c>
      <c r="K30" s="421"/>
      <c r="L30" s="9" t="s">
        <v>12</v>
      </c>
      <c r="M30" s="100" t="s">
        <v>78</v>
      </c>
      <c r="N30" s="421">
        <f>SUM(J30*F30)</f>
        <v>0</v>
      </c>
      <c r="O30" s="421"/>
      <c r="R30" s="71"/>
      <c r="S30" s="91"/>
      <c r="T30" s="20"/>
      <c r="U30" s="99" t="s">
        <v>102</v>
      </c>
      <c r="V30" s="20"/>
      <c r="X30" s="8">
        <v>0</v>
      </c>
      <c r="Y30" s="7" t="s">
        <v>24</v>
      </c>
      <c r="Z30" s="419" t="s">
        <v>10</v>
      </c>
      <c r="AA30" s="419"/>
      <c r="AB30" s="421">
        <v>0</v>
      </c>
      <c r="AC30" s="421"/>
      <c r="AD30" s="9" t="s">
        <v>12</v>
      </c>
      <c r="AE30" s="100" t="s">
        <v>78</v>
      </c>
      <c r="AF30" s="421">
        <f>SUM(AB30*X30)</f>
        <v>0</v>
      </c>
      <c r="AG30" s="421"/>
      <c r="AJ30" s="73"/>
    </row>
    <row r="31" spans="1:36" ht="13.5" customHeight="1">
      <c r="A31" s="91"/>
      <c r="B31" s="20"/>
      <c r="C31" s="101" t="s">
        <v>81</v>
      </c>
      <c r="D31" s="102"/>
      <c r="E31" s="4"/>
      <c r="F31" s="4"/>
      <c r="G31" s="4"/>
      <c r="H31" s="5"/>
      <c r="I31" s="5"/>
      <c r="J31" s="4"/>
      <c r="K31" s="4"/>
      <c r="L31" s="9" t="s">
        <v>12</v>
      </c>
      <c r="M31" s="103" t="s">
        <v>78</v>
      </c>
      <c r="N31" s="439">
        <f>SUM(N27:O28)</f>
        <v>150</v>
      </c>
      <c r="O31" s="438"/>
      <c r="R31" s="71"/>
      <c r="S31" s="91"/>
      <c r="T31" s="20"/>
      <c r="U31" s="101" t="s">
        <v>81</v>
      </c>
      <c r="V31" s="102"/>
      <c r="W31" s="4"/>
      <c r="X31" s="4"/>
      <c r="Y31" s="4"/>
      <c r="Z31" s="5"/>
      <c r="AA31" s="5"/>
      <c r="AB31" s="4"/>
      <c r="AC31" s="4"/>
      <c r="AD31" s="9" t="s">
        <v>12</v>
      </c>
      <c r="AE31" s="103" t="s">
        <v>78</v>
      </c>
      <c r="AF31" s="439">
        <f>SUM(AF27:AG28)</f>
        <v>150</v>
      </c>
      <c r="AG31" s="438"/>
      <c r="AJ31" s="73"/>
    </row>
    <row r="32" spans="1:36" ht="13.5" customHeight="1">
      <c r="A32" s="91"/>
      <c r="B32" s="20"/>
      <c r="C32" s="20"/>
      <c r="D32" s="20"/>
      <c r="R32" s="71"/>
      <c r="S32" s="91"/>
      <c r="T32" s="20"/>
      <c r="U32" s="20"/>
      <c r="V32" s="20"/>
      <c r="AJ32" s="73"/>
    </row>
    <row r="33" spans="1:36" ht="13.5" customHeight="1">
      <c r="A33" s="91"/>
      <c r="B33" s="20"/>
      <c r="C33" s="101" t="s">
        <v>79</v>
      </c>
      <c r="D33" s="102"/>
      <c r="E33" s="4"/>
      <c r="F33" s="4">
        <f>SUM(M22)</f>
        <v>108</v>
      </c>
      <c r="G33" s="4" t="s">
        <v>24</v>
      </c>
      <c r="H33" s="438" t="s">
        <v>10</v>
      </c>
      <c r="I33" s="438"/>
      <c r="J33" s="439">
        <f>SUM(N31)</f>
        <v>150</v>
      </c>
      <c r="K33" s="439"/>
      <c r="L33" s="9" t="s">
        <v>12</v>
      </c>
      <c r="M33" s="103" t="s">
        <v>78</v>
      </c>
      <c r="N33" s="439">
        <f>SUM(J33*F33)</f>
        <v>16200</v>
      </c>
      <c r="O33" s="439"/>
      <c r="R33" s="71"/>
      <c r="S33" s="91"/>
      <c r="T33" s="20"/>
      <c r="U33" s="101" t="s">
        <v>79</v>
      </c>
      <c r="V33" s="102"/>
      <c r="W33" s="4"/>
      <c r="X33" s="4">
        <f>SUM(AE17)</f>
        <v>58</v>
      </c>
      <c r="Y33" s="4" t="s">
        <v>24</v>
      </c>
      <c r="Z33" s="438" t="s">
        <v>10</v>
      </c>
      <c r="AA33" s="438"/>
      <c r="AB33" s="439">
        <f>SUM(AF31)</f>
        <v>150</v>
      </c>
      <c r="AC33" s="439"/>
      <c r="AD33" s="9" t="s">
        <v>12</v>
      </c>
      <c r="AE33" s="103" t="s">
        <v>78</v>
      </c>
      <c r="AF33" s="439">
        <f>SUM(AB33*X33)</f>
        <v>8700</v>
      </c>
      <c r="AG33" s="439"/>
      <c r="AJ33" s="73"/>
    </row>
    <row r="34" spans="1:36" ht="6" customHeight="1">
      <c r="A34" s="91"/>
      <c r="B34" s="20"/>
      <c r="C34" s="101"/>
      <c r="D34" s="102"/>
      <c r="E34" s="4"/>
      <c r="F34" s="4"/>
      <c r="G34" s="4"/>
      <c r="H34" s="5"/>
      <c r="I34" s="5"/>
      <c r="J34" s="58"/>
      <c r="K34" s="58"/>
      <c r="L34" s="9"/>
      <c r="M34" s="103"/>
      <c r="N34" s="58"/>
      <c r="O34" s="58"/>
      <c r="R34" s="71"/>
      <c r="S34" s="91"/>
      <c r="T34" s="20"/>
      <c r="U34" s="101"/>
      <c r="V34" s="102"/>
      <c r="W34" s="4"/>
      <c r="X34" s="4"/>
      <c r="Y34" s="4"/>
      <c r="Z34" s="5"/>
      <c r="AA34" s="5"/>
      <c r="AB34" s="58"/>
      <c r="AC34" s="58"/>
      <c r="AD34" s="9"/>
      <c r="AE34" s="103"/>
      <c r="AF34" s="58"/>
      <c r="AG34" s="58"/>
      <c r="AJ34" s="73"/>
    </row>
    <row r="35" spans="1:36" ht="13.5" customHeight="1">
      <c r="A35" s="227"/>
      <c r="B35" s="233"/>
      <c r="C35" s="234"/>
      <c r="D35" s="235"/>
      <c r="E35" s="236"/>
      <c r="F35" s="236"/>
      <c r="G35" s="236"/>
      <c r="H35" s="237"/>
      <c r="I35" s="237"/>
      <c r="J35" s="238"/>
      <c r="K35" s="238"/>
      <c r="L35" s="239"/>
      <c r="M35" s="240"/>
      <c r="N35" s="109"/>
      <c r="O35" s="109"/>
      <c r="P35" s="105"/>
      <c r="R35" s="71"/>
      <c r="S35" s="119" t="s">
        <v>82</v>
      </c>
      <c r="T35" s="104"/>
      <c r="U35" s="105"/>
      <c r="V35" s="106"/>
      <c r="W35" s="107"/>
      <c r="X35" s="107"/>
      <c r="Y35" s="107"/>
      <c r="Z35" s="108"/>
      <c r="AA35" s="108"/>
      <c r="AB35" s="109"/>
      <c r="AC35" s="109"/>
      <c r="AD35" s="110"/>
      <c r="AE35" s="111"/>
      <c r="AF35" s="109"/>
      <c r="AG35" s="109"/>
      <c r="AH35" s="105"/>
      <c r="AJ35" s="73"/>
    </row>
    <row r="36" spans="1:36" ht="13.5" customHeight="1">
      <c r="A36" s="232"/>
      <c r="B36" s="233"/>
      <c r="C36" s="234"/>
      <c r="D36" s="235"/>
      <c r="E36" s="236"/>
      <c r="F36" s="236"/>
      <c r="G36" s="236"/>
      <c r="H36" s="237"/>
      <c r="I36" s="237"/>
      <c r="J36" s="238"/>
      <c r="K36" s="238"/>
      <c r="L36" s="239"/>
      <c r="M36" s="240"/>
      <c r="N36" s="109"/>
      <c r="O36" s="109"/>
      <c r="P36" s="105"/>
      <c r="R36" s="71"/>
      <c r="S36" s="120" t="s">
        <v>83</v>
      </c>
      <c r="T36" s="104"/>
      <c r="U36" s="105"/>
      <c r="V36" s="106"/>
      <c r="W36" s="107"/>
      <c r="X36" s="107"/>
      <c r="Y36" s="107"/>
      <c r="Z36" s="108"/>
      <c r="AA36" s="108"/>
      <c r="AB36" s="109"/>
      <c r="AC36" s="109"/>
      <c r="AD36" s="110"/>
      <c r="AE36" s="111"/>
      <c r="AF36" s="109"/>
      <c r="AG36" s="109"/>
      <c r="AH36" s="105"/>
      <c r="AJ36" s="73"/>
    </row>
    <row r="37" spans="1:36" ht="13.5" customHeight="1">
      <c r="A37" s="232"/>
      <c r="B37" s="233"/>
      <c r="C37" s="234"/>
      <c r="D37" s="235"/>
      <c r="E37" s="236"/>
      <c r="F37" s="236"/>
      <c r="G37" s="236"/>
      <c r="H37" s="237"/>
      <c r="I37" s="237"/>
      <c r="J37" s="238"/>
      <c r="K37" s="238"/>
      <c r="L37" s="239"/>
      <c r="M37" s="240"/>
      <c r="N37" s="109"/>
      <c r="O37" s="109"/>
      <c r="P37" s="105"/>
      <c r="R37" s="71"/>
      <c r="S37" s="120" t="s">
        <v>85</v>
      </c>
      <c r="T37" s="104"/>
      <c r="U37" s="105"/>
      <c r="V37" s="106"/>
      <c r="W37" s="107"/>
      <c r="X37" s="107"/>
      <c r="Y37" s="107"/>
      <c r="Z37" s="108"/>
      <c r="AA37" s="108"/>
      <c r="AB37" s="109"/>
      <c r="AC37" s="109"/>
      <c r="AD37" s="110"/>
      <c r="AE37" s="111"/>
      <c r="AF37" s="109"/>
      <c r="AG37" s="109"/>
      <c r="AH37" s="105"/>
      <c r="AJ37" s="73"/>
    </row>
    <row r="38" spans="1:36" ht="13.5" customHeight="1">
      <c r="A38" s="232"/>
      <c r="B38" s="233"/>
      <c r="C38" s="234"/>
      <c r="D38" s="235"/>
      <c r="E38" s="236"/>
      <c r="F38" s="236"/>
      <c r="G38" s="236"/>
      <c r="H38" s="237"/>
      <c r="I38" s="237"/>
      <c r="J38" s="238"/>
      <c r="K38" s="238"/>
      <c r="L38" s="239"/>
      <c r="M38" s="240"/>
      <c r="N38" s="109"/>
      <c r="O38" s="109"/>
      <c r="P38" s="105"/>
      <c r="R38" s="71"/>
      <c r="S38" s="120" t="s">
        <v>84</v>
      </c>
      <c r="T38" s="104"/>
      <c r="U38" s="105"/>
      <c r="V38" s="106"/>
      <c r="W38" s="107"/>
      <c r="X38" s="107"/>
      <c r="Y38" s="107"/>
      <c r="Z38" s="108"/>
      <c r="AA38" s="108"/>
      <c r="AB38" s="109"/>
      <c r="AC38" s="109"/>
      <c r="AD38" s="110"/>
      <c r="AE38" s="111"/>
      <c r="AF38" s="109"/>
      <c r="AG38" s="109"/>
      <c r="AH38" s="105"/>
      <c r="AJ38" s="73"/>
    </row>
    <row r="39" spans="1:36" ht="13.5" customHeight="1">
      <c r="A39" s="232"/>
      <c r="B39" s="233"/>
      <c r="C39" s="234"/>
      <c r="D39" s="235"/>
      <c r="E39" s="236"/>
      <c r="F39" s="236"/>
      <c r="G39" s="236"/>
      <c r="H39" s="237"/>
      <c r="I39" s="237"/>
      <c r="J39" s="238"/>
      <c r="K39" s="238"/>
      <c r="L39" s="239"/>
      <c r="M39" s="240"/>
      <c r="N39" s="109"/>
      <c r="O39" s="109"/>
      <c r="P39" s="105"/>
      <c r="R39" s="71"/>
      <c r="S39" s="120" t="s">
        <v>86</v>
      </c>
      <c r="T39" s="104"/>
      <c r="U39" s="105"/>
      <c r="V39" s="106"/>
      <c r="W39" s="107"/>
      <c r="X39" s="107"/>
      <c r="Y39" s="107"/>
      <c r="Z39" s="108"/>
      <c r="AA39" s="108"/>
      <c r="AB39" s="109"/>
      <c r="AC39" s="109"/>
      <c r="AD39" s="110"/>
      <c r="AE39" s="111"/>
      <c r="AF39" s="109"/>
      <c r="AG39" s="109"/>
      <c r="AH39" s="105"/>
      <c r="AJ39" s="73"/>
    </row>
    <row r="40" spans="1:36" ht="13.5" customHeight="1">
      <c r="A40" s="144"/>
      <c r="B40" s="126"/>
      <c r="C40" s="126"/>
      <c r="D40" s="126"/>
      <c r="E40" s="26"/>
      <c r="F40" s="26"/>
      <c r="G40" s="26"/>
      <c r="H40" s="78"/>
      <c r="I40" s="78"/>
      <c r="J40" s="26"/>
      <c r="K40" s="26"/>
      <c r="L40" s="78"/>
      <c r="M40" s="77"/>
      <c r="N40" s="77"/>
      <c r="O40" s="77"/>
      <c r="P40" s="77"/>
      <c r="Q40" s="77"/>
      <c r="R40" s="79"/>
      <c r="S40" s="144"/>
      <c r="T40" s="126"/>
      <c r="U40" s="126"/>
      <c r="V40" s="126"/>
      <c r="W40" s="26"/>
      <c r="X40" s="26"/>
      <c r="Y40" s="26"/>
      <c r="Z40" s="78"/>
      <c r="AA40" s="78"/>
      <c r="AB40" s="26"/>
      <c r="AC40" s="26"/>
      <c r="AD40" s="78"/>
      <c r="AE40" s="77"/>
      <c r="AF40" s="77"/>
      <c r="AG40" s="77"/>
      <c r="AH40" s="77"/>
      <c r="AI40" s="77"/>
      <c r="AJ40" s="84"/>
    </row>
    <row r="41" spans="1:36" ht="13.5" customHeight="1">
      <c r="A41" s="98"/>
      <c r="B41" s="15" t="s">
        <v>22</v>
      </c>
      <c r="C41" s="15" t="s">
        <v>178</v>
      </c>
      <c r="R41" s="71"/>
      <c r="S41" s="98"/>
      <c r="T41" s="15" t="s">
        <v>22</v>
      </c>
      <c r="U41" s="15" t="s">
        <v>178</v>
      </c>
      <c r="AJ41" s="73"/>
    </row>
    <row r="42" spans="1:36" ht="13.5" customHeight="1">
      <c r="A42" s="98"/>
      <c r="B42" s="24"/>
      <c r="C42" s="24"/>
      <c r="D42" s="24"/>
      <c r="R42" s="71"/>
      <c r="S42" s="98"/>
      <c r="T42" s="24"/>
      <c r="U42" s="24"/>
      <c r="V42" s="24"/>
      <c r="AJ42" s="73"/>
    </row>
    <row r="43" spans="1:36" ht="24.75" customHeight="1">
      <c r="A43" s="98"/>
      <c r="B43" s="139"/>
      <c r="C43" s="446" t="s">
        <v>71</v>
      </c>
      <c r="D43" s="447"/>
      <c r="E43" s="448" t="s">
        <v>80</v>
      </c>
      <c r="F43" s="449"/>
      <c r="G43" s="448" t="s">
        <v>72</v>
      </c>
      <c r="H43" s="457"/>
      <c r="I43" s="449"/>
      <c r="J43" s="440" t="s">
        <v>21</v>
      </c>
      <c r="K43" s="441"/>
      <c r="L43" s="424"/>
      <c r="M43" s="440" t="s">
        <v>11</v>
      </c>
      <c r="N43" s="441"/>
      <c r="O43" s="424"/>
      <c r="P43" s="70"/>
      <c r="R43" s="71"/>
      <c r="S43" s="98"/>
      <c r="T43" s="139"/>
      <c r="U43" s="433" t="s">
        <v>71</v>
      </c>
      <c r="V43" s="434"/>
      <c r="W43" s="435" t="s">
        <v>80</v>
      </c>
      <c r="X43" s="436"/>
      <c r="Y43" s="437" t="s">
        <v>72</v>
      </c>
      <c r="Z43" s="437"/>
      <c r="AA43" s="437"/>
      <c r="AB43" s="432" t="s">
        <v>21</v>
      </c>
      <c r="AC43" s="432"/>
      <c r="AD43" s="432"/>
      <c r="AE43" s="432" t="s">
        <v>11</v>
      </c>
      <c r="AF43" s="432"/>
      <c r="AG43" s="432"/>
      <c r="AH43" s="70"/>
      <c r="AJ43" s="73"/>
    </row>
    <row r="44" spans="1:36" ht="13.5" customHeight="1">
      <c r="A44" s="98"/>
      <c r="B44" s="24"/>
      <c r="C44" s="427" t="s">
        <v>179</v>
      </c>
      <c r="D44" s="456"/>
      <c r="E44" s="428">
        <v>6</v>
      </c>
      <c r="F44" s="429"/>
      <c r="G44" s="440">
        <v>1</v>
      </c>
      <c r="H44" s="441"/>
      <c r="I44" s="424"/>
      <c r="J44" s="440">
        <v>2</v>
      </c>
      <c r="K44" s="441"/>
      <c r="L44" s="424"/>
      <c r="M44" s="440">
        <f aca="true" t="shared" si="1" ref="M44:M51">SUM(J44*G44)</f>
        <v>2</v>
      </c>
      <c r="N44" s="441"/>
      <c r="O44" s="424"/>
      <c r="R44" s="71"/>
      <c r="S44" s="98"/>
      <c r="T44" s="24"/>
      <c r="U44" s="426" t="s">
        <v>75</v>
      </c>
      <c r="V44" s="426"/>
      <c r="W44" s="425">
        <v>6</v>
      </c>
      <c r="X44" s="425"/>
      <c r="Y44" s="425">
        <v>2</v>
      </c>
      <c r="Z44" s="425"/>
      <c r="AA44" s="425"/>
      <c r="AB44" s="425">
        <f>SUM(Y44*W44)</f>
        <v>12</v>
      </c>
      <c r="AC44" s="425"/>
      <c r="AD44" s="425"/>
      <c r="AE44" s="425">
        <f>SUM(AB44*Y44)</f>
        <v>24</v>
      </c>
      <c r="AF44" s="425"/>
      <c r="AG44" s="425"/>
      <c r="AJ44" s="73"/>
    </row>
    <row r="45" spans="1:36" ht="13.5" customHeight="1">
      <c r="A45" s="98"/>
      <c r="B45" s="24"/>
      <c r="C45" s="427" t="s">
        <v>180</v>
      </c>
      <c r="D45" s="456"/>
      <c r="E45" s="422"/>
      <c r="F45" s="423"/>
      <c r="G45" s="440">
        <v>1</v>
      </c>
      <c r="H45" s="441"/>
      <c r="I45" s="424"/>
      <c r="J45" s="440">
        <v>3</v>
      </c>
      <c r="K45" s="441"/>
      <c r="L45" s="424"/>
      <c r="M45" s="440">
        <f t="shared" si="1"/>
        <v>3</v>
      </c>
      <c r="N45" s="441"/>
      <c r="O45" s="424"/>
      <c r="R45" s="71"/>
      <c r="S45" s="98"/>
      <c r="T45" s="24"/>
      <c r="U45" s="426" t="s">
        <v>73</v>
      </c>
      <c r="V45" s="426"/>
      <c r="W45" s="425">
        <v>24</v>
      </c>
      <c r="X45" s="425"/>
      <c r="Y45" s="425">
        <v>1</v>
      </c>
      <c r="Z45" s="425"/>
      <c r="AA45" s="425"/>
      <c r="AB45" s="425">
        <f>SUM(W45/3)</f>
        <v>8</v>
      </c>
      <c r="AC45" s="425"/>
      <c r="AD45" s="425"/>
      <c r="AE45" s="425">
        <f>SUM(AB45*Y45)</f>
        <v>8</v>
      </c>
      <c r="AF45" s="425"/>
      <c r="AG45" s="425"/>
      <c r="AJ45" s="73"/>
    </row>
    <row r="46" spans="1:36" ht="13.5" customHeight="1">
      <c r="A46" s="98"/>
      <c r="B46" s="24"/>
      <c r="C46" s="427" t="s">
        <v>181</v>
      </c>
      <c r="D46" s="456"/>
      <c r="E46" s="422"/>
      <c r="F46" s="423"/>
      <c r="G46" s="440">
        <v>1</v>
      </c>
      <c r="H46" s="441"/>
      <c r="I46" s="424"/>
      <c r="J46" s="440">
        <v>4</v>
      </c>
      <c r="K46" s="441"/>
      <c r="L46" s="424"/>
      <c r="M46" s="440">
        <f t="shared" si="1"/>
        <v>4</v>
      </c>
      <c r="N46" s="441"/>
      <c r="O46" s="424"/>
      <c r="R46" s="71"/>
      <c r="S46" s="98"/>
      <c r="T46" s="24"/>
      <c r="U46" s="460" t="s">
        <v>103</v>
      </c>
      <c r="V46" s="460"/>
      <c r="W46" s="432"/>
      <c r="X46" s="432"/>
      <c r="Y46" s="432"/>
      <c r="Z46" s="432"/>
      <c r="AA46" s="432"/>
      <c r="AB46" s="432"/>
      <c r="AC46" s="432"/>
      <c r="AD46" s="432"/>
      <c r="AE46" s="459">
        <f>SUM(AE44:AG45)</f>
        <v>32</v>
      </c>
      <c r="AF46" s="459"/>
      <c r="AG46" s="459"/>
      <c r="AJ46" s="73"/>
    </row>
    <row r="47" spans="1:36" ht="13.5" customHeight="1">
      <c r="A47" s="98"/>
      <c r="B47" s="24"/>
      <c r="C47" s="427" t="s">
        <v>182</v>
      </c>
      <c r="D47" s="456"/>
      <c r="E47" s="465"/>
      <c r="F47" s="466"/>
      <c r="G47" s="440">
        <v>1</v>
      </c>
      <c r="H47" s="441"/>
      <c r="I47" s="424"/>
      <c r="J47" s="440">
        <v>10</v>
      </c>
      <c r="K47" s="441"/>
      <c r="L47" s="424"/>
      <c r="M47" s="440">
        <f t="shared" si="1"/>
        <v>10</v>
      </c>
      <c r="N47" s="441"/>
      <c r="O47" s="424"/>
      <c r="R47" s="71"/>
      <c r="S47" s="98"/>
      <c r="T47" s="24"/>
      <c r="U47" s="99"/>
      <c r="V47" s="99"/>
      <c r="W47" s="8"/>
      <c r="X47" s="8"/>
      <c r="Y47" s="8"/>
      <c r="AB47" s="8"/>
      <c r="AC47" s="8"/>
      <c r="AE47" s="8"/>
      <c r="AF47" s="8"/>
      <c r="AG47" s="8"/>
      <c r="AJ47" s="73"/>
    </row>
    <row r="48" spans="1:36" ht="13.5" customHeight="1">
      <c r="A48" s="98"/>
      <c r="B48" s="24"/>
      <c r="C48" s="426" t="s">
        <v>183</v>
      </c>
      <c r="D48" s="427"/>
      <c r="E48" s="428">
        <v>24</v>
      </c>
      <c r="F48" s="429"/>
      <c r="G48" s="424">
        <v>1</v>
      </c>
      <c r="H48" s="425"/>
      <c r="I48" s="425"/>
      <c r="J48" s="425">
        <v>6</v>
      </c>
      <c r="K48" s="425"/>
      <c r="L48" s="425"/>
      <c r="M48" s="425">
        <f t="shared" si="1"/>
        <v>6</v>
      </c>
      <c r="N48" s="425"/>
      <c r="O48" s="425"/>
      <c r="R48" s="71"/>
      <c r="S48" s="98"/>
      <c r="T48" s="24"/>
      <c r="U48" s="99"/>
      <c r="V48" s="99"/>
      <c r="W48" s="8"/>
      <c r="X48" s="8"/>
      <c r="Y48" s="8"/>
      <c r="AB48" s="8"/>
      <c r="AC48" s="8"/>
      <c r="AE48" s="8"/>
      <c r="AF48" s="8"/>
      <c r="AG48" s="8"/>
      <c r="AJ48" s="73"/>
    </row>
    <row r="49" spans="1:36" ht="13.5" customHeight="1">
      <c r="A49" s="98"/>
      <c r="B49" s="24"/>
      <c r="C49" s="426" t="s">
        <v>187</v>
      </c>
      <c r="D49" s="427"/>
      <c r="E49" s="422"/>
      <c r="F49" s="423"/>
      <c r="G49" s="424">
        <v>1</v>
      </c>
      <c r="H49" s="425"/>
      <c r="I49" s="425"/>
      <c r="J49" s="425">
        <v>6</v>
      </c>
      <c r="K49" s="425"/>
      <c r="L49" s="425"/>
      <c r="M49" s="425">
        <f t="shared" si="1"/>
        <v>6</v>
      </c>
      <c r="N49" s="425"/>
      <c r="O49" s="425"/>
      <c r="R49" s="71"/>
      <c r="S49" s="98"/>
      <c r="T49" s="24"/>
      <c r="U49" s="99"/>
      <c r="V49" s="99"/>
      <c r="W49" s="8"/>
      <c r="X49" s="8"/>
      <c r="Y49" s="8"/>
      <c r="AB49" s="8"/>
      <c r="AC49" s="8"/>
      <c r="AE49" s="8"/>
      <c r="AF49" s="8"/>
      <c r="AG49" s="8"/>
      <c r="AJ49" s="73"/>
    </row>
    <row r="50" spans="1:36" ht="13.5" customHeight="1">
      <c r="A50" s="98"/>
      <c r="B50" s="24"/>
      <c r="C50" s="426" t="s">
        <v>185</v>
      </c>
      <c r="D50" s="427"/>
      <c r="E50" s="428">
        <v>12</v>
      </c>
      <c r="F50" s="429"/>
      <c r="G50" s="424">
        <v>1</v>
      </c>
      <c r="H50" s="425"/>
      <c r="I50" s="425"/>
      <c r="J50" s="425">
        <v>2</v>
      </c>
      <c r="K50" s="425"/>
      <c r="L50" s="425"/>
      <c r="M50" s="425">
        <f t="shared" si="1"/>
        <v>2</v>
      </c>
      <c r="N50" s="425"/>
      <c r="O50" s="425"/>
      <c r="R50" s="71"/>
      <c r="S50" s="98"/>
      <c r="T50" s="24"/>
      <c r="U50" s="99"/>
      <c r="V50" s="99"/>
      <c r="W50" s="8"/>
      <c r="X50" s="8"/>
      <c r="Y50" s="8"/>
      <c r="AB50" s="8"/>
      <c r="AC50" s="8"/>
      <c r="AE50" s="8"/>
      <c r="AF50" s="8"/>
      <c r="AG50" s="8"/>
      <c r="AJ50" s="73"/>
    </row>
    <row r="51" spans="1:36" ht="13.5" customHeight="1">
      <c r="A51" s="98"/>
      <c r="B51" s="24"/>
      <c r="C51" s="426" t="s">
        <v>186</v>
      </c>
      <c r="D51" s="427"/>
      <c r="E51" s="465"/>
      <c r="F51" s="466"/>
      <c r="G51" s="424">
        <v>1</v>
      </c>
      <c r="H51" s="425"/>
      <c r="I51" s="425"/>
      <c r="J51" s="425">
        <v>4</v>
      </c>
      <c r="K51" s="425"/>
      <c r="L51" s="425"/>
      <c r="M51" s="425">
        <f t="shared" si="1"/>
        <v>4</v>
      </c>
      <c r="N51" s="425"/>
      <c r="O51" s="425"/>
      <c r="R51" s="71"/>
      <c r="S51" s="98"/>
      <c r="T51" s="24"/>
      <c r="U51" s="99"/>
      <c r="V51" s="99"/>
      <c r="W51" s="8"/>
      <c r="X51" s="8"/>
      <c r="Y51" s="8"/>
      <c r="AB51" s="8"/>
      <c r="AC51" s="8"/>
      <c r="AE51" s="8"/>
      <c r="AF51" s="8"/>
      <c r="AG51" s="8"/>
      <c r="AJ51" s="73"/>
    </row>
    <row r="52" spans="1:36" ht="13.5" customHeight="1">
      <c r="A52" s="98"/>
      <c r="B52" s="24"/>
      <c r="C52" s="453" t="s">
        <v>103</v>
      </c>
      <c r="D52" s="453"/>
      <c r="E52" s="454"/>
      <c r="F52" s="454"/>
      <c r="G52" s="425"/>
      <c r="H52" s="425"/>
      <c r="I52" s="425"/>
      <c r="J52" s="425"/>
      <c r="K52" s="425"/>
      <c r="L52" s="425"/>
      <c r="M52" s="455">
        <f>SUM(M44:M51)</f>
        <v>37</v>
      </c>
      <c r="N52" s="455"/>
      <c r="O52" s="455"/>
      <c r="R52" s="71"/>
      <c r="S52" s="98"/>
      <c r="T52" s="24"/>
      <c r="AJ52" s="73"/>
    </row>
    <row r="53" spans="1:36" ht="13.5" customHeight="1">
      <c r="A53" s="98"/>
      <c r="B53" s="24"/>
      <c r="C53" s="24"/>
      <c r="D53" s="24"/>
      <c r="R53" s="71"/>
      <c r="S53" s="98"/>
      <c r="T53" s="24"/>
      <c r="U53" s="24"/>
      <c r="V53" s="24"/>
      <c r="AJ53" s="73"/>
    </row>
    <row r="54" spans="1:36" ht="4.5" customHeight="1">
      <c r="A54" s="98"/>
      <c r="B54" s="24"/>
      <c r="C54" s="24"/>
      <c r="D54" s="24"/>
      <c r="R54" s="71"/>
      <c r="S54" s="98"/>
      <c r="T54" s="24"/>
      <c r="U54" s="24"/>
      <c r="V54" s="24"/>
      <c r="AJ54" s="73"/>
    </row>
    <row r="55" spans="1:36" ht="13.5" customHeight="1">
      <c r="A55" s="98"/>
      <c r="B55" s="24"/>
      <c r="C55" s="99" t="s">
        <v>104</v>
      </c>
      <c r="D55" s="24"/>
      <c r="F55" s="8">
        <v>0</v>
      </c>
      <c r="G55" s="7" t="s">
        <v>24</v>
      </c>
      <c r="H55" s="419" t="s">
        <v>10</v>
      </c>
      <c r="I55" s="419"/>
      <c r="J55" s="421">
        <v>0</v>
      </c>
      <c r="K55" s="421"/>
      <c r="L55" s="9" t="s">
        <v>12</v>
      </c>
      <c r="M55" s="100" t="s">
        <v>78</v>
      </c>
      <c r="N55" s="421">
        <f>SUM(J55*F55)</f>
        <v>0</v>
      </c>
      <c r="O55" s="421"/>
      <c r="R55" s="71"/>
      <c r="S55" s="98"/>
      <c r="T55" s="24"/>
      <c r="U55" s="99" t="s">
        <v>104</v>
      </c>
      <c r="V55" s="24"/>
      <c r="X55" s="8">
        <v>0</v>
      </c>
      <c r="Y55" s="7" t="s">
        <v>24</v>
      </c>
      <c r="Z55" s="419" t="s">
        <v>10</v>
      </c>
      <c r="AA55" s="419"/>
      <c r="AB55" s="421">
        <v>0</v>
      </c>
      <c r="AC55" s="421"/>
      <c r="AD55" s="9" t="s">
        <v>12</v>
      </c>
      <c r="AE55" s="100" t="s">
        <v>78</v>
      </c>
      <c r="AF55" s="421">
        <f>SUM(AB55*X55)</f>
        <v>0</v>
      </c>
      <c r="AG55" s="421"/>
      <c r="AJ55" s="73"/>
    </row>
    <row r="56" spans="1:36" ht="13.5" customHeight="1">
      <c r="A56" s="98"/>
      <c r="B56" s="24"/>
      <c r="C56" s="99" t="s">
        <v>105</v>
      </c>
      <c r="D56" s="24"/>
      <c r="F56" s="8">
        <v>0</v>
      </c>
      <c r="G56" s="7" t="s">
        <v>24</v>
      </c>
      <c r="H56" s="419" t="s">
        <v>10</v>
      </c>
      <c r="I56" s="419"/>
      <c r="J56" s="421">
        <v>100</v>
      </c>
      <c r="K56" s="421"/>
      <c r="L56" s="9" t="s">
        <v>12</v>
      </c>
      <c r="M56" s="100" t="s">
        <v>78</v>
      </c>
      <c r="N56" s="421">
        <f>SUM(J56*F56)</f>
        <v>0</v>
      </c>
      <c r="O56" s="421"/>
      <c r="R56" s="71"/>
      <c r="S56" s="98"/>
      <c r="T56" s="24"/>
      <c r="U56" s="99" t="s">
        <v>105</v>
      </c>
      <c r="V56" s="24"/>
      <c r="X56" s="8">
        <v>0</v>
      </c>
      <c r="Y56" s="7" t="s">
        <v>24</v>
      </c>
      <c r="Z56" s="419" t="s">
        <v>10</v>
      </c>
      <c r="AA56" s="419"/>
      <c r="AB56" s="421">
        <v>100</v>
      </c>
      <c r="AC56" s="421"/>
      <c r="AD56" s="9" t="s">
        <v>12</v>
      </c>
      <c r="AE56" s="100" t="s">
        <v>78</v>
      </c>
      <c r="AF56" s="421">
        <f>SUM(AB56*X56)</f>
        <v>0</v>
      </c>
      <c r="AG56" s="421"/>
      <c r="AJ56" s="73"/>
    </row>
    <row r="57" spans="1:36" ht="13.5" customHeight="1">
      <c r="A57" s="91"/>
      <c r="B57" s="20"/>
      <c r="C57" s="99" t="s">
        <v>76</v>
      </c>
      <c r="D57" s="20"/>
      <c r="F57" s="7">
        <v>40</v>
      </c>
      <c r="G57" s="7" t="s">
        <v>23</v>
      </c>
      <c r="H57" s="419" t="s">
        <v>10</v>
      </c>
      <c r="I57" s="419"/>
      <c r="J57" s="421">
        <v>0.7</v>
      </c>
      <c r="K57" s="421"/>
      <c r="L57" s="9" t="s">
        <v>12</v>
      </c>
      <c r="M57" s="100" t="s">
        <v>78</v>
      </c>
      <c r="N57" s="421">
        <f>SUM(J57*F57)</f>
        <v>28</v>
      </c>
      <c r="O57" s="421"/>
      <c r="R57" s="71"/>
      <c r="S57" s="91"/>
      <c r="T57" s="20"/>
      <c r="U57" s="99" t="s">
        <v>76</v>
      </c>
      <c r="V57" s="20"/>
      <c r="X57" s="7">
        <v>40</v>
      </c>
      <c r="Y57" s="7" t="s">
        <v>23</v>
      </c>
      <c r="Z57" s="419" t="s">
        <v>10</v>
      </c>
      <c r="AA57" s="419"/>
      <c r="AB57" s="421">
        <v>0.7</v>
      </c>
      <c r="AC57" s="421"/>
      <c r="AD57" s="9" t="s">
        <v>12</v>
      </c>
      <c r="AE57" s="100" t="s">
        <v>78</v>
      </c>
      <c r="AF57" s="421">
        <f>SUM(AB57*X57)</f>
        <v>28</v>
      </c>
      <c r="AG57" s="421"/>
      <c r="AJ57" s="73"/>
    </row>
    <row r="58" spans="1:36" ht="13.5" customHeight="1">
      <c r="A58" s="91"/>
      <c r="B58" s="20"/>
      <c r="C58" s="99" t="s">
        <v>77</v>
      </c>
      <c r="D58" s="20"/>
      <c r="J58" s="421">
        <v>0</v>
      </c>
      <c r="K58" s="421"/>
      <c r="L58" s="9" t="s">
        <v>12</v>
      </c>
      <c r="M58" s="100" t="s">
        <v>78</v>
      </c>
      <c r="N58" s="421">
        <v>0</v>
      </c>
      <c r="O58" s="421"/>
      <c r="R58" s="71"/>
      <c r="S58" s="91"/>
      <c r="T58" s="20"/>
      <c r="U58" s="99" t="s">
        <v>77</v>
      </c>
      <c r="V58" s="20"/>
      <c r="AB58" s="421">
        <v>0</v>
      </c>
      <c r="AC58" s="421"/>
      <c r="AD58" s="9" t="s">
        <v>12</v>
      </c>
      <c r="AE58" s="100" t="s">
        <v>78</v>
      </c>
      <c r="AF58" s="421">
        <v>0</v>
      </c>
      <c r="AG58" s="421"/>
      <c r="AJ58" s="73"/>
    </row>
    <row r="59" spans="1:36" ht="13.5" customHeight="1">
      <c r="A59" s="91"/>
      <c r="B59" s="20"/>
      <c r="C59" s="99" t="s">
        <v>101</v>
      </c>
      <c r="D59" s="20"/>
      <c r="F59" s="8">
        <v>0</v>
      </c>
      <c r="G59" s="7" t="s">
        <v>24</v>
      </c>
      <c r="H59" s="419" t="s">
        <v>10</v>
      </c>
      <c r="I59" s="419"/>
      <c r="J59" s="421">
        <v>180</v>
      </c>
      <c r="K59" s="421"/>
      <c r="L59" s="9" t="s">
        <v>12</v>
      </c>
      <c r="M59" s="100" t="s">
        <v>78</v>
      </c>
      <c r="N59" s="421">
        <f>SUM(J59*F59)</f>
        <v>0</v>
      </c>
      <c r="O59" s="421"/>
      <c r="R59" s="71"/>
      <c r="S59" s="91"/>
      <c r="T59" s="20"/>
      <c r="U59" s="99" t="s">
        <v>101</v>
      </c>
      <c r="V59" s="20"/>
      <c r="X59" s="8">
        <v>0</v>
      </c>
      <c r="Y59" s="7" t="s">
        <v>24</v>
      </c>
      <c r="Z59" s="419" t="s">
        <v>10</v>
      </c>
      <c r="AA59" s="419"/>
      <c r="AB59" s="421">
        <v>180</v>
      </c>
      <c r="AC59" s="421"/>
      <c r="AD59" s="9" t="s">
        <v>12</v>
      </c>
      <c r="AE59" s="100" t="s">
        <v>78</v>
      </c>
      <c r="AF59" s="421">
        <f>SUM(AB59*X59)</f>
        <v>0</v>
      </c>
      <c r="AG59" s="421"/>
      <c r="AJ59" s="73"/>
    </row>
    <row r="60" spans="1:36" ht="13.5" customHeight="1">
      <c r="A60" s="91"/>
      <c r="B60" s="20"/>
      <c r="C60" s="99" t="s">
        <v>102</v>
      </c>
      <c r="D60" s="20"/>
      <c r="F60" s="8">
        <v>0</v>
      </c>
      <c r="G60" s="7" t="s">
        <v>24</v>
      </c>
      <c r="H60" s="419" t="s">
        <v>10</v>
      </c>
      <c r="I60" s="419"/>
      <c r="J60" s="421">
        <v>60</v>
      </c>
      <c r="K60" s="421"/>
      <c r="L60" s="9" t="s">
        <v>12</v>
      </c>
      <c r="M60" s="100" t="s">
        <v>78</v>
      </c>
      <c r="N60" s="421">
        <f>SUM(J60*F60)</f>
        <v>0</v>
      </c>
      <c r="O60" s="421"/>
      <c r="R60" s="71"/>
      <c r="S60" s="91"/>
      <c r="T60" s="20"/>
      <c r="U60" s="99" t="s">
        <v>102</v>
      </c>
      <c r="V60" s="20"/>
      <c r="X60" s="8">
        <v>0</v>
      </c>
      <c r="Y60" s="7" t="s">
        <v>24</v>
      </c>
      <c r="Z60" s="419" t="s">
        <v>10</v>
      </c>
      <c r="AA60" s="419"/>
      <c r="AB60" s="421">
        <v>60</v>
      </c>
      <c r="AC60" s="421"/>
      <c r="AD60" s="9" t="s">
        <v>12</v>
      </c>
      <c r="AE60" s="100" t="s">
        <v>78</v>
      </c>
      <c r="AF60" s="421">
        <f>SUM(AB60*X60)</f>
        <v>0</v>
      </c>
      <c r="AG60" s="421"/>
      <c r="AJ60" s="73"/>
    </row>
    <row r="61" spans="1:36" ht="13.5" customHeight="1">
      <c r="A61" s="91"/>
      <c r="B61" s="20"/>
      <c r="C61" s="99"/>
      <c r="D61" s="20"/>
      <c r="J61" s="123"/>
      <c r="K61" s="123"/>
      <c r="L61" s="9"/>
      <c r="M61" s="100"/>
      <c r="N61" s="123"/>
      <c r="O61" s="123"/>
      <c r="R61" s="71"/>
      <c r="S61" s="91"/>
      <c r="T61" s="20"/>
      <c r="U61" s="99"/>
      <c r="V61" s="20"/>
      <c r="AB61" s="123"/>
      <c r="AC61" s="123"/>
      <c r="AD61" s="9"/>
      <c r="AE61" s="100"/>
      <c r="AF61" s="123"/>
      <c r="AG61" s="123"/>
      <c r="AJ61" s="73"/>
    </row>
    <row r="62" spans="1:36" ht="13.5" customHeight="1">
      <c r="A62" s="91"/>
      <c r="B62" s="20"/>
      <c r="C62" s="101" t="s">
        <v>81</v>
      </c>
      <c r="D62" s="102"/>
      <c r="E62" s="4"/>
      <c r="F62" s="4"/>
      <c r="G62" s="4"/>
      <c r="H62" s="5"/>
      <c r="I62" s="5"/>
      <c r="J62" s="4"/>
      <c r="K62" s="4"/>
      <c r="L62" s="9" t="s">
        <v>12</v>
      </c>
      <c r="M62" s="103" t="s">
        <v>78</v>
      </c>
      <c r="N62" s="439">
        <f>SUM(N57:O58)</f>
        <v>28</v>
      </c>
      <c r="O62" s="438"/>
      <c r="R62" s="71"/>
      <c r="S62" s="91"/>
      <c r="T62" s="20"/>
      <c r="U62" s="101" t="s">
        <v>81</v>
      </c>
      <c r="V62" s="102"/>
      <c r="W62" s="4"/>
      <c r="X62" s="4"/>
      <c r="Y62" s="4"/>
      <c r="Z62" s="5"/>
      <c r="AA62" s="5"/>
      <c r="AB62" s="4"/>
      <c r="AC62" s="4"/>
      <c r="AD62" s="9" t="s">
        <v>12</v>
      </c>
      <c r="AE62" s="103" t="s">
        <v>78</v>
      </c>
      <c r="AF62" s="439">
        <f>SUM(AF57:AG58)</f>
        <v>28</v>
      </c>
      <c r="AG62" s="438"/>
      <c r="AJ62" s="73"/>
    </row>
    <row r="63" spans="1:36" ht="13.5" customHeight="1">
      <c r="A63" s="91"/>
      <c r="B63" s="20"/>
      <c r="C63" s="20"/>
      <c r="D63" s="20"/>
      <c r="R63" s="71"/>
      <c r="S63" s="91"/>
      <c r="T63" s="20"/>
      <c r="U63" s="20"/>
      <c r="V63" s="20"/>
      <c r="AJ63" s="73"/>
    </row>
    <row r="64" spans="1:36" ht="13.5" customHeight="1">
      <c r="A64" s="91"/>
      <c r="B64" s="20"/>
      <c r="C64" s="101" t="s">
        <v>79</v>
      </c>
      <c r="D64" s="102"/>
      <c r="E64" s="4"/>
      <c r="F64" s="4">
        <f>SUM(M52)</f>
        <v>37</v>
      </c>
      <c r="G64" s="4" t="s">
        <v>24</v>
      </c>
      <c r="H64" s="438" t="s">
        <v>10</v>
      </c>
      <c r="I64" s="438"/>
      <c r="J64" s="439">
        <f>SUM(N62)</f>
        <v>28</v>
      </c>
      <c r="K64" s="439"/>
      <c r="L64" s="9" t="s">
        <v>12</v>
      </c>
      <c r="M64" s="103" t="s">
        <v>78</v>
      </c>
      <c r="N64" s="439">
        <f>SUM(J64*F64)</f>
        <v>1036</v>
      </c>
      <c r="O64" s="439"/>
      <c r="R64" s="71"/>
      <c r="S64" s="91"/>
      <c r="T64" s="20"/>
      <c r="U64" s="101" t="s">
        <v>79</v>
      </c>
      <c r="V64" s="102"/>
      <c r="W64" s="4"/>
      <c r="X64" s="4">
        <f>SUM(AE46)</f>
        <v>32</v>
      </c>
      <c r="Y64" s="4" t="s">
        <v>24</v>
      </c>
      <c r="Z64" s="438" t="s">
        <v>10</v>
      </c>
      <c r="AA64" s="438"/>
      <c r="AB64" s="439">
        <f>SUM(AF62)</f>
        <v>28</v>
      </c>
      <c r="AC64" s="439"/>
      <c r="AD64" s="9" t="s">
        <v>12</v>
      </c>
      <c r="AE64" s="103" t="s">
        <v>78</v>
      </c>
      <c r="AF64" s="439">
        <f>SUM(AB64*X64)</f>
        <v>896</v>
      </c>
      <c r="AG64" s="439"/>
      <c r="AJ64" s="73"/>
    </row>
    <row r="65" spans="1:36" ht="6" customHeight="1">
      <c r="A65" s="91"/>
      <c r="B65" s="20"/>
      <c r="C65" s="20"/>
      <c r="D65" s="20"/>
      <c r="R65" s="71"/>
      <c r="S65" s="91"/>
      <c r="T65" s="20"/>
      <c r="U65" s="20"/>
      <c r="V65" s="20"/>
      <c r="AJ65" s="73"/>
    </row>
    <row r="66" spans="1:36" ht="13.5" customHeight="1">
      <c r="A66" s="227"/>
      <c r="B66" s="228"/>
      <c r="C66" s="228"/>
      <c r="D66" s="228"/>
      <c r="E66" s="229"/>
      <c r="F66" s="229"/>
      <c r="G66" s="229"/>
      <c r="H66" s="230"/>
      <c r="I66" s="230"/>
      <c r="J66" s="229"/>
      <c r="K66" s="229"/>
      <c r="L66" s="230"/>
      <c r="M66" s="231"/>
      <c r="N66" s="458"/>
      <c r="O66" s="458"/>
      <c r="R66" s="71"/>
      <c r="S66" s="119" t="s">
        <v>82</v>
      </c>
      <c r="T66" s="20"/>
      <c r="U66" s="20"/>
      <c r="V66" s="20"/>
      <c r="AF66" s="419"/>
      <c r="AG66" s="419"/>
      <c r="AJ66" s="73"/>
    </row>
    <row r="67" spans="1:36" ht="13.5" customHeight="1">
      <c r="A67" s="232"/>
      <c r="B67" s="228"/>
      <c r="C67" s="228"/>
      <c r="D67" s="228"/>
      <c r="E67" s="229"/>
      <c r="F67" s="229"/>
      <c r="G67" s="229"/>
      <c r="H67" s="230"/>
      <c r="I67" s="230"/>
      <c r="J67" s="229"/>
      <c r="K67" s="229"/>
      <c r="L67" s="230"/>
      <c r="M67" s="231"/>
      <c r="N67" s="231"/>
      <c r="O67" s="231"/>
      <c r="R67" s="71"/>
      <c r="S67" s="120" t="s">
        <v>87</v>
      </c>
      <c r="T67" s="20"/>
      <c r="U67" s="20"/>
      <c r="V67" s="20"/>
      <c r="AJ67" s="73"/>
    </row>
    <row r="68" spans="1:36" ht="13.5" customHeight="1">
      <c r="A68" s="232"/>
      <c r="B68" s="228"/>
      <c r="C68" s="228"/>
      <c r="D68" s="228"/>
      <c r="E68" s="229"/>
      <c r="F68" s="229"/>
      <c r="G68" s="229"/>
      <c r="H68" s="230"/>
      <c r="I68" s="230"/>
      <c r="J68" s="229"/>
      <c r="K68" s="229"/>
      <c r="L68" s="230"/>
      <c r="M68" s="231"/>
      <c r="N68" s="231"/>
      <c r="O68" s="231"/>
      <c r="R68" s="71"/>
      <c r="S68" s="120" t="s">
        <v>88</v>
      </c>
      <c r="T68" s="20"/>
      <c r="U68" s="20"/>
      <c r="V68" s="20"/>
      <c r="AJ68" s="73"/>
    </row>
    <row r="69" spans="1:36" ht="13.5" customHeight="1">
      <c r="A69" s="91"/>
      <c r="B69" s="20"/>
      <c r="C69" s="20"/>
      <c r="D69" s="20"/>
      <c r="R69" s="71"/>
      <c r="S69" s="91"/>
      <c r="T69" s="20"/>
      <c r="U69" s="20"/>
      <c r="V69" s="20"/>
      <c r="AJ69" s="73"/>
    </row>
    <row r="70" spans="1:36" ht="13.5" customHeight="1">
      <c r="A70" s="91"/>
      <c r="B70" s="124"/>
      <c r="C70" s="140" t="s">
        <v>89</v>
      </c>
      <c r="D70" s="125"/>
      <c r="E70" s="141"/>
      <c r="F70" s="121" t="s">
        <v>90</v>
      </c>
      <c r="G70" s="121" t="s">
        <v>9</v>
      </c>
      <c r="H70" s="451" t="s">
        <v>91</v>
      </c>
      <c r="I70" s="451"/>
      <c r="J70" s="141"/>
      <c r="K70" s="141"/>
      <c r="L70" s="122"/>
      <c r="M70" s="142" t="s">
        <v>78</v>
      </c>
      <c r="N70" s="452">
        <f>SUM(N64+N33)</f>
        <v>17236</v>
      </c>
      <c r="O70" s="451"/>
      <c r="P70" s="143"/>
      <c r="R70" s="71"/>
      <c r="S70" s="91"/>
      <c r="T70" s="124"/>
      <c r="U70" s="140" t="s">
        <v>89</v>
      </c>
      <c r="V70" s="125"/>
      <c r="W70" s="141"/>
      <c r="X70" s="121" t="s">
        <v>90</v>
      </c>
      <c r="Y70" s="121" t="s">
        <v>9</v>
      </c>
      <c r="Z70" s="451" t="s">
        <v>91</v>
      </c>
      <c r="AA70" s="451"/>
      <c r="AB70" s="141"/>
      <c r="AC70" s="141"/>
      <c r="AD70" s="122"/>
      <c r="AE70" s="142" t="s">
        <v>78</v>
      </c>
      <c r="AF70" s="452">
        <f>SUM(AF64+AF33)</f>
        <v>9596</v>
      </c>
      <c r="AG70" s="451"/>
      <c r="AH70" s="143"/>
      <c r="AJ70" s="73"/>
    </row>
    <row r="71" spans="1:36" ht="13.5" customHeight="1">
      <c r="A71" s="144"/>
      <c r="B71" s="126"/>
      <c r="C71" s="145"/>
      <c r="D71" s="126"/>
      <c r="E71" s="26"/>
      <c r="F71" s="146"/>
      <c r="G71" s="146"/>
      <c r="H71" s="147"/>
      <c r="I71" s="147"/>
      <c r="J71" s="26"/>
      <c r="K71" s="26"/>
      <c r="L71" s="78"/>
      <c r="M71" s="148"/>
      <c r="N71" s="149"/>
      <c r="O71" s="147"/>
      <c r="P71" s="77"/>
      <c r="Q71" s="77"/>
      <c r="R71" s="79"/>
      <c r="S71" s="144"/>
      <c r="T71" s="126"/>
      <c r="U71" s="145"/>
      <c r="V71" s="126"/>
      <c r="W71" s="26"/>
      <c r="X71" s="146"/>
      <c r="Y71" s="146"/>
      <c r="Z71" s="147"/>
      <c r="AA71" s="147"/>
      <c r="AB71" s="26"/>
      <c r="AC71" s="26"/>
      <c r="AD71" s="78"/>
      <c r="AE71" s="148"/>
      <c r="AF71" s="149"/>
      <c r="AG71" s="147"/>
      <c r="AH71" s="77"/>
      <c r="AI71" s="77"/>
      <c r="AJ71" s="84"/>
    </row>
    <row r="72" spans="1:36" ht="12" customHeight="1">
      <c r="A72" s="70"/>
      <c r="R72" s="71"/>
      <c r="S72" s="70"/>
      <c r="AJ72" s="73"/>
    </row>
    <row r="73" spans="1:36" ht="12" customHeight="1">
      <c r="A73" s="68"/>
      <c r="B73" s="16" t="s">
        <v>14</v>
      </c>
      <c r="C73" s="15" t="s">
        <v>67</v>
      </c>
      <c r="O73" s="16"/>
      <c r="P73" s="118"/>
      <c r="Q73" s="16"/>
      <c r="R73" s="69"/>
      <c r="S73" s="68"/>
      <c r="T73" s="16" t="s">
        <v>14</v>
      </c>
      <c r="U73" s="15" t="s">
        <v>67</v>
      </c>
      <c r="AG73" s="16"/>
      <c r="AH73" s="16"/>
      <c r="AI73" s="16"/>
      <c r="AJ73" s="73"/>
    </row>
    <row r="74" spans="1:37" ht="12" customHeight="1">
      <c r="A74" s="70"/>
      <c r="B74" s="25"/>
      <c r="C74" s="459" t="s">
        <v>25</v>
      </c>
      <c r="D74" s="459"/>
      <c r="E74" s="459"/>
      <c r="F74" s="459" t="s">
        <v>29</v>
      </c>
      <c r="G74" s="459"/>
      <c r="H74" s="459" t="s">
        <v>30</v>
      </c>
      <c r="I74" s="459"/>
      <c r="J74" s="459"/>
      <c r="K74" s="459" t="s">
        <v>26</v>
      </c>
      <c r="L74" s="459"/>
      <c r="M74" s="459"/>
      <c r="N74" s="459" t="s">
        <v>27</v>
      </c>
      <c r="O74" s="459"/>
      <c r="P74" s="459"/>
      <c r="Q74" s="8"/>
      <c r="R74" s="72"/>
      <c r="S74" s="129"/>
      <c r="T74" s="25"/>
      <c r="U74" s="459" t="s">
        <v>25</v>
      </c>
      <c r="V74" s="459"/>
      <c r="W74" s="459"/>
      <c r="X74" s="459" t="s">
        <v>29</v>
      </c>
      <c r="Y74" s="459"/>
      <c r="Z74" s="459" t="s">
        <v>30</v>
      </c>
      <c r="AA74" s="459"/>
      <c r="AB74" s="459"/>
      <c r="AC74" s="459" t="s">
        <v>26</v>
      </c>
      <c r="AD74" s="459"/>
      <c r="AE74" s="459"/>
      <c r="AF74" s="459" t="s">
        <v>27</v>
      </c>
      <c r="AG74" s="459"/>
      <c r="AH74" s="459"/>
      <c r="AI74" s="8"/>
      <c r="AJ74" s="81"/>
      <c r="AK74" s="18"/>
    </row>
    <row r="75" spans="1:37" ht="12" customHeight="1">
      <c r="A75" s="70"/>
      <c r="B75" s="88"/>
      <c r="C75" s="443"/>
      <c r="D75" s="443"/>
      <c r="E75" s="443"/>
      <c r="F75" s="443"/>
      <c r="G75" s="443"/>
      <c r="H75" s="443"/>
      <c r="I75" s="443"/>
      <c r="J75" s="443"/>
      <c r="K75" s="443" t="s">
        <v>15</v>
      </c>
      <c r="L75" s="443"/>
      <c r="M75" s="443"/>
      <c r="N75" s="443" t="s">
        <v>15</v>
      </c>
      <c r="O75" s="443"/>
      <c r="P75" s="443"/>
      <c r="Q75" s="8"/>
      <c r="R75" s="72"/>
      <c r="S75" s="129"/>
      <c r="T75" s="88"/>
      <c r="U75" s="443"/>
      <c r="V75" s="443"/>
      <c r="W75" s="443"/>
      <c r="X75" s="443"/>
      <c r="Y75" s="443"/>
      <c r="Z75" s="443"/>
      <c r="AA75" s="443"/>
      <c r="AB75" s="443"/>
      <c r="AC75" s="443" t="s">
        <v>15</v>
      </c>
      <c r="AD75" s="443"/>
      <c r="AE75" s="443"/>
      <c r="AF75" s="443" t="s">
        <v>15</v>
      </c>
      <c r="AG75" s="443"/>
      <c r="AH75" s="443"/>
      <c r="AI75" s="8"/>
      <c r="AJ75" s="82"/>
      <c r="AK75" s="18"/>
    </row>
    <row r="76" spans="1:37" ht="12" customHeight="1">
      <c r="A76" s="70"/>
      <c r="B76" s="85" t="s">
        <v>68</v>
      </c>
      <c r="C76" s="469" t="s">
        <v>28</v>
      </c>
      <c r="D76" s="469"/>
      <c r="E76" s="469"/>
      <c r="F76" s="470"/>
      <c r="G76" s="470"/>
      <c r="H76" s="470"/>
      <c r="I76" s="470"/>
      <c r="J76" s="470"/>
      <c r="K76" s="470"/>
      <c r="L76" s="470"/>
      <c r="M76" s="470"/>
      <c r="N76" s="471"/>
      <c r="O76" s="471"/>
      <c r="P76" s="471"/>
      <c r="R76" s="71"/>
      <c r="S76" s="70"/>
      <c r="T76" s="85" t="s">
        <v>68</v>
      </c>
      <c r="U76" s="469" t="s">
        <v>28</v>
      </c>
      <c r="V76" s="469"/>
      <c r="W76" s="469"/>
      <c r="X76" s="470"/>
      <c r="Y76" s="470"/>
      <c r="Z76" s="470"/>
      <c r="AA76" s="470"/>
      <c r="AB76" s="470"/>
      <c r="AC76" s="470"/>
      <c r="AD76" s="470"/>
      <c r="AE76" s="470"/>
      <c r="AF76" s="471"/>
      <c r="AG76" s="471"/>
      <c r="AH76" s="471"/>
      <c r="AJ76" s="73"/>
      <c r="AK76" s="18"/>
    </row>
    <row r="77" spans="1:37" ht="4.5" customHeight="1">
      <c r="A77" s="70"/>
      <c r="B77" s="85"/>
      <c r="C77" s="469"/>
      <c r="D77" s="469"/>
      <c r="E77" s="469"/>
      <c r="F77" s="470"/>
      <c r="G77" s="470"/>
      <c r="H77" s="470"/>
      <c r="I77" s="470"/>
      <c r="J77" s="470"/>
      <c r="K77" s="470"/>
      <c r="L77" s="470"/>
      <c r="M77" s="470"/>
      <c r="N77" s="471"/>
      <c r="O77" s="471"/>
      <c r="P77" s="471"/>
      <c r="R77" s="71"/>
      <c r="S77" s="70"/>
      <c r="T77" s="85"/>
      <c r="U77" s="469"/>
      <c r="V77" s="469"/>
      <c r="W77" s="469"/>
      <c r="X77" s="470"/>
      <c r="Y77" s="470"/>
      <c r="Z77" s="470"/>
      <c r="AA77" s="470"/>
      <c r="AB77" s="470"/>
      <c r="AC77" s="470"/>
      <c r="AD77" s="470"/>
      <c r="AE77" s="470"/>
      <c r="AF77" s="471"/>
      <c r="AG77" s="471"/>
      <c r="AH77" s="471"/>
      <c r="AJ77" s="73"/>
      <c r="AK77" s="18"/>
    </row>
    <row r="78" spans="1:37" ht="12" customHeight="1">
      <c r="A78" s="70"/>
      <c r="B78" s="85"/>
      <c r="C78" s="472" t="s">
        <v>235</v>
      </c>
      <c r="D78" s="469"/>
      <c r="E78" s="469"/>
      <c r="F78" s="470"/>
      <c r="G78" s="470"/>
      <c r="H78" s="470">
        <v>10</v>
      </c>
      <c r="I78" s="470"/>
      <c r="J78" s="470"/>
      <c r="K78" s="471">
        <v>50</v>
      </c>
      <c r="L78" s="471"/>
      <c r="M78" s="86" t="s">
        <v>31</v>
      </c>
      <c r="N78" s="471">
        <f>SUM(H78*K78)</f>
        <v>500</v>
      </c>
      <c r="O78" s="471"/>
      <c r="P78" s="471"/>
      <c r="R78" s="71"/>
      <c r="S78" s="70"/>
      <c r="T78" s="85"/>
      <c r="U78" s="472" t="s">
        <v>235</v>
      </c>
      <c r="V78" s="469"/>
      <c r="W78" s="469"/>
      <c r="X78" s="470"/>
      <c r="Y78" s="470"/>
      <c r="Z78" s="470">
        <v>20</v>
      </c>
      <c r="AA78" s="470"/>
      <c r="AB78" s="470"/>
      <c r="AC78" s="471">
        <v>50</v>
      </c>
      <c r="AD78" s="471"/>
      <c r="AE78" s="86" t="s">
        <v>31</v>
      </c>
      <c r="AF78" s="471">
        <f>SUM(Z78*AC78)</f>
        <v>1000</v>
      </c>
      <c r="AG78" s="471"/>
      <c r="AH78" s="471"/>
      <c r="AJ78" s="73"/>
      <c r="AK78" s="18"/>
    </row>
    <row r="79" spans="1:37" ht="4.5" customHeight="1">
      <c r="A79" s="70"/>
      <c r="B79" s="85"/>
      <c r="C79" s="469"/>
      <c r="D79" s="469"/>
      <c r="E79" s="469"/>
      <c r="F79" s="470"/>
      <c r="G79" s="470"/>
      <c r="H79" s="470"/>
      <c r="I79" s="470"/>
      <c r="J79" s="470"/>
      <c r="K79" s="470"/>
      <c r="L79" s="470"/>
      <c r="M79" s="86"/>
      <c r="N79" s="471"/>
      <c r="O79" s="471"/>
      <c r="P79" s="471"/>
      <c r="R79" s="71"/>
      <c r="S79" s="70"/>
      <c r="T79" s="85"/>
      <c r="U79" s="469"/>
      <c r="V79" s="469"/>
      <c r="W79" s="469"/>
      <c r="X79" s="470"/>
      <c r="Y79" s="470"/>
      <c r="Z79" s="470"/>
      <c r="AA79" s="470"/>
      <c r="AB79" s="470"/>
      <c r="AC79" s="470"/>
      <c r="AD79" s="470"/>
      <c r="AE79" s="86"/>
      <c r="AF79" s="471"/>
      <c r="AG79" s="471"/>
      <c r="AH79" s="471"/>
      <c r="AJ79" s="73"/>
      <c r="AK79" s="18"/>
    </row>
    <row r="80" spans="1:37" ht="12" customHeight="1">
      <c r="A80" s="70"/>
      <c r="B80" s="85"/>
      <c r="C80" s="472" t="s">
        <v>236</v>
      </c>
      <c r="D80" s="469"/>
      <c r="E80" s="469"/>
      <c r="F80" s="470"/>
      <c r="G80" s="470"/>
      <c r="H80" s="470">
        <v>10</v>
      </c>
      <c r="I80" s="470"/>
      <c r="J80" s="470"/>
      <c r="K80" s="471">
        <v>80</v>
      </c>
      <c r="L80" s="471"/>
      <c r="M80" s="86" t="s">
        <v>31</v>
      </c>
      <c r="N80" s="471">
        <f>SUM(H80*K80)</f>
        <v>800</v>
      </c>
      <c r="O80" s="471"/>
      <c r="P80" s="471"/>
      <c r="R80" s="71"/>
      <c r="S80" s="70"/>
      <c r="T80" s="85"/>
      <c r="U80" s="472" t="s">
        <v>236</v>
      </c>
      <c r="V80" s="469"/>
      <c r="W80" s="469"/>
      <c r="X80" s="470"/>
      <c r="Y80" s="470"/>
      <c r="Z80" s="470"/>
      <c r="AA80" s="470"/>
      <c r="AB80" s="470"/>
      <c r="AC80" s="471">
        <v>80</v>
      </c>
      <c r="AD80" s="471"/>
      <c r="AE80" s="86" t="s">
        <v>31</v>
      </c>
      <c r="AF80" s="471">
        <f>SUM(Z80*AC80)</f>
        <v>0</v>
      </c>
      <c r="AG80" s="471"/>
      <c r="AH80" s="471"/>
      <c r="AJ80" s="73"/>
      <c r="AK80" s="18"/>
    </row>
    <row r="81" spans="1:37" ht="4.5" customHeight="1">
      <c r="A81" s="70"/>
      <c r="B81" s="85"/>
      <c r="C81" s="469"/>
      <c r="D81" s="469"/>
      <c r="E81" s="469"/>
      <c r="F81" s="470"/>
      <c r="G81" s="470"/>
      <c r="H81" s="470"/>
      <c r="I81" s="470"/>
      <c r="J81" s="470"/>
      <c r="K81" s="470"/>
      <c r="L81" s="470"/>
      <c r="M81" s="86"/>
      <c r="N81" s="471"/>
      <c r="O81" s="471"/>
      <c r="P81" s="471"/>
      <c r="R81" s="71"/>
      <c r="S81" s="70"/>
      <c r="T81" s="85"/>
      <c r="U81" s="469"/>
      <c r="V81" s="469"/>
      <c r="W81" s="469"/>
      <c r="X81" s="470"/>
      <c r="Y81" s="470"/>
      <c r="Z81" s="470"/>
      <c r="AA81" s="470"/>
      <c r="AB81" s="470"/>
      <c r="AC81" s="470"/>
      <c r="AD81" s="470"/>
      <c r="AE81" s="86"/>
      <c r="AF81" s="471"/>
      <c r="AG81" s="471"/>
      <c r="AH81" s="471"/>
      <c r="AJ81" s="73"/>
      <c r="AK81" s="18"/>
    </row>
    <row r="82" spans="1:37" ht="12" customHeight="1">
      <c r="A82" s="70"/>
      <c r="B82" s="85"/>
      <c r="C82" s="472" t="s">
        <v>237</v>
      </c>
      <c r="D82" s="469"/>
      <c r="E82" s="469"/>
      <c r="F82" s="470"/>
      <c r="G82" s="470"/>
      <c r="H82" s="470">
        <v>10</v>
      </c>
      <c r="I82" s="470"/>
      <c r="J82" s="470"/>
      <c r="K82" s="471">
        <v>150</v>
      </c>
      <c r="L82" s="471"/>
      <c r="M82" s="86" t="s">
        <v>31</v>
      </c>
      <c r="N82" s="471">
        <f>SUM(H82*K82)</f>
        <v>1500</v>
      </c>
      <c r="O82" s="471"/>
      <c r="P82" s="471"/>
      <c r="R82" s="71"/>
      <c r="S82" s="70"/>
      <c r="T82" s="85"/>
      <c r="U82" s="472" t="s">
        <v>237</v>
      </c>
      <c r="V82" s="469"/>
      <c r="W82" s="469"/>
      <c r="X82" s="470"/>
      <c r="Y82" s="470"/>
      <c r="Z82" s="470"/>
      <c r="AA82" s="470"/>
      <c r="AB82" s="470"/>
      <c r="AC82" s="471">
        <v>150</v>
      </c>
      <c r="AD82" s="471"/>
      <c r="AE82" s="86" t="s">
        <v>31</v>
      </c>
      <c r="AF82" s="471">
        <f>SUM(Z82*AC82)</f>
        <v>0</v>
      </c>
      <c r="AG82" s="471"/>
      <c r="AH82" s="471"/>
      <c r="AJ82" s="73"/>
      <c r="AK82" s="18"/>
    </row>
    <row r="83" spans="1:37" ht="4.5" customHeight="1">
      <c r="A83" s="70"/>
      <c r="B83" s="85"/>
      <c r="C83" s="469"/>
      <c r="D83" s="469"/>
      <c r="E83" s="469"/>
      <c r="F83" s="470"/>
      <c r="G83" s="470"/>
      <c r="H83" s="470"/>
      <c r="I83" s="470"/>
      <c r="J83" s="470"/>
      <c r="K83" s="470"/>
      <c r="L83" s="470"/>
      <c r="M83" s="86"/>
      <c r="N83" s="471"/>
      <c r="O83" s="471"/>
      <c r="P83" s="471"/>
      <c r="R83" s="71"/>
      <c r="S83" s="70"/>
      <c r="T83" s="85"/>
      <c r="U83" s="469"/>
      <c r="V83" s="469"/>
      <c r="W83" s="469"/>
      <c r="X83" s="470"/>
      <c r="Y83" s="470"/>
      <c r="Z83" s="470"/>
      <c r="AA83" s="470"/>
      <c r="AB83" s="470"/>
      <c r="AC83" s="470"/>
      <c r="AD83" s="470"/>
      <c r="AE83" s="86"/>
      <c r="AF83" s="471"/>
      <c r="AG83" s="471"/>
      <c r="AH83" s="471"/>
      <c r="AJ83" s="73"/>
      <c r="AK83" s="18"/>
    </row>
    <row r="84" spans="1:37" ht="12" customHeight="1">
      <c r="A84" s="70"/>
      <c r="B84" s="85"/>
      <c r="C84" s="472" t="s">
        <v>238</v>
      </c>
      <c r="D84" s="469"/>
      <c r="E84" s="469"/>
      <c r="F84" s="470"/>
      <c r="G84" s="470"/>
      <c r="H84" s="470">
        <v>10</v>
      </c>
      <c r="I84" s="470"/>
      <c r="J84" s="470"/>
      <c r="K84" s="471">
        <v>250</v>
      </c>
      <c r="L84" s="471"/>
      <c r="M84" s="86" t="s">
        <v>31</v>
      </c>
      <c r="N84" s="471">
        <f>SUM(H84*K84)</f>
        <v>2500</v>
      </c>
      <c r="O84" s="471"/>
      <c r="P84" s="471"/>
      <c r="R84" s="71"/>
      <c r="S84" s="70"/>
      <c r="T84" s="85"/>
      <c r="U84" s="472" t="s">
        <v>238</v>
      </c>
      <c r="V84" s="469"/>
      <c r="W84" s="469"/>
      <c r="X84" s="470"/>
      <c r="Y84" s="470"/>
      <c r="Z84" s="470">
        <v>8</v>
      </c>
      <c r="AA84" s="470"/>
      <c r="AB84" s="470"/>
      <c r="AC84" s="471">
        <v>150</v>
      </c>
      <c r="AD84" s="471"/>
      <c r="AE84" s="86" t="s">
        <v>31</v>
      </c>
      <c r="AF84" s="471">
        <f>SUM(Z84*AC84)</f>
        <v>1200</v>
      </c>
      <c r="AG84" s="471"/>
      <c r="AH84" s="471"/>
      <c r="AJ84" s="73"/>
      <c r="AK84" s="18"/>
    </row>
    <row r="85" spans="1:37" ht="4.5" customHeight="1">
      <c r="A85" s="70"/>
      <c r="B85" s="85"/>
      <c r="C85" s="472"/>
      <c r="D85" s="469"/>
      <c r="E85" s="469"/>
      <c r="F85" s="470"/>
      <c r="G85" s="470"/>
      <c r="H85" s="470"/>
      <c r="I85" s="470"/>
      <c r="J85" s="470"/>
      <c r="K85" s="470"/>
      <c r="L85" s="470"/>
      <c r="M85" s="86"/>
      <c r="N85" s="471"/>
      <c r="O85" s="471"/>
      <c r="P85" s="471"/>
      <c r="R85" s="71"/>
      <c r="S85" s="70"/>
      <c r="T85" s="85"/>
      <c r="U85" s="472"/>
      <c r="V85" s="469"/>
      <c r="W85" s="469"/>
      <c r="X85" s="470"/>
      <c r="Y85" s="470"/>
      <c r="Z85" s="470"/>
      <c r="AA85" s="470"/>
      <c r="AB85" s="470"/>
      <c r="AC85" s="470"/>
      <c r="AD85" s="470"/>
      <c r="AE85" s="86"/>
      <c r="AF85" s="471"/>
      <c r="AG85" s="471"/>
      <c r="AH85" s="471"/>
      <c r="AJ85" s="73"/>
      <c r="AK85" s="18"/>
    </row>
    <row r="86" spans="1:37" ht="12" customHeight="1">
      <c r="A86" s="70"/>
      <c r="B86" s="85"/>
      <c r="C86" s="472" t="s">
        <v>239</v>
      </c>
      <c r="D86" s="469"/>
      <c r="E86" s="469"/>
      <c r="F86" s="473"/>
      <c r="G86" s="473"/>
      <c r="H86" s="473"/>
      <c r="I86" s="473"/>
      <c r="J86" s="473"/>
      <c r="K86" s="473"/>
      <c r="L86" s="473"/>
      <c r="M86" s="323"/>
      <c r="N86" s="473"/>
      <c r="O86" s="473"/>
      <c r="P86" s="473"/>
      <c r="R86" s="71"/>
      <c r="S86" s="70"/>
      <c r="T86" s="85"/>
      <c r="U86" s="472" t="s">
        <v>239</v>
      </c>
      <c r="V86" s="469"/>
      <c r="W86" s="469"/>
      <c r="X86" s="473"/>
      <c r="Y86" s="473"/>
      <c r="Z86" s="473"/>
      <c r="AA86" s="473"/>
      <c r="AB86" s="473"/>
      <c r="AC86" s="473"/>
      <c r="AD86" s="473"/>
      <c r="AE86" s="323"/>
      <c r="AF86" s="473"/>
      <c r="AG86" s="473"/>
      <c r="AH86" s="473"/>
      <c r="AJ86" s="73"/>
      <c r="AK86" s="18"/>
    </row>
    <row r="87" spans="1:37" ht="12" customHeight="1">
      <c r="A87" s="70"/>
      <c r="B87" s="85"/>
      <c r="C87" s="474" t="s">
        <v>240</v>
      </c>
      <c r="D87" s="475"/>
      <c r="E87" s="475"/>
      <c r="F87" s="470">
        <v>40</v>
      </c>
      <c r="G87" s="470"/>
      <c r="H87" s="470">
        <v>4</v>
      </c>
      <c r="I87" s="470"/>
      <c r="J87" s="470"/>
      <c r="K87" s="471">
        <v>30</v>
      </c>
      <c r="L87" s="471"/>
      <c r="M87" s="86" t="s">
        <v>32</v>
      </c>
      <c r="N87" s="471">
        <f>SUM(F87*H87*K87)</f>
        <v>4800</v>
      </c>
      <c r="O87" s="471"/>
      <c r="P87" s="471"/>
      <c r="R87" s="71"/>
      <c r="S87" s="70"/>
      <c r="T87" s="85"/>
      <c r="U87" s="474" t="s">
        <v>240</v>
      </c>
      <c r="V87" s="475"/>
      <c r="W87" s="475"/>
      <c r="X87" s="470">
        <v>10</v>
      </c>
      <c r="Y87" s="470"/>
      <c r="Z87" s="470">
        <v>2</v>
      </c>
      <c r="AA87" s="470"/>
      <c r="AB87" s="470"/>
      <c r="AC87" s="471">
        <v>30</v>
      </c>
      <c r="AD87" s="471"/>
      <c r="AE87" s="86" t="s">
        <v>32</v>
      </c>
      <c r="AF87" s="471">
        <f>SUM(X87*Z87*AC87)</f>
        <v>600</v>
      </c>
      <c r="AG87" s="471"/>
      <c r="AH87" s="471"/>
      <c r="AJ87" s="73"/>
      <c r="AK87" s="18"/>
    </row>
    <row r="88" spans="1:37" ht="12" customHeight="1">
      <c r="A88" s="70"/>
      <c r="B88" s="85"/>
      <c r="C88" s="474" t="s">
        <v>241</v>
      </c>
      <c r="D88" s="475"/>
      <c r="E88" s="475"/>
      <c r="F88" s="470">
        <v>40</v>
      </c>
      <c r="G88" s="470"/>
      <c r="H88" s="470">
        <v>6</v>
      </c>
      <c r="I88" s="470"/>
      <c r="J88" s="470"/>
      <c r="K88" s="471">
        <v>1.5</v>
      </c>
      <c r="L88" s="471"/>
      <c r="M88" s="86" t="s">
        <v>32</v>
      </c>
      <c r="N88" s="471">
        <f>SUM(F88*H88*K88)</f>
        <v>360</v>
      </c>
      <c r="O88" s="471"/>
      <c r="P88" s="471"/>
      <c r="R88" s="71"/>
      <c r="S88" s="70"/>
      <c r="T88" s="85"/>
      <c r="U88" s="474" t="s">
        <v>241</v>
      </c>
      <c r="V88" s="475"/>
      <c r="W88" s="475"/>
      <c r="X88" s="470">
        <v>10</v>
      </c>
      <c r="Y88" s="470"/>
      <c r="Z88" s="470">
        <v>6</v>
      </c>
      <c r="AA88" s="470"/>
      <c r="AB88" s="470"/>
      <c r="AC88" s="471">
        <v>1.5</v>
      </c>
      <c r="AD88" s="471"/>
      <c r="AE88" s="86" t="s">
        <v>32</v>
      </c>
      <c r="AF88" s="471">
        <f>SUM(X88*Z88*AC88)</f>
        <v>90</v>
      </c>
      <c r="AG88" s="471"/>
      <c r="AH88" s="471"/>
      <c r="AJ88" s="73"/>
      <c r="AK88" s="18"/>
    </row>
    <row r="89" spans="1:37" ht="4.5" customHeight="1">
      <c r="A89" s="70"/>
      <c r="B89" s="85"/>
      <c r="C89" s="472"/>
      <c r="D89" s="469"/>
      <c r="E89" s="469"/>
      <c r="F89" s="470"/>
      <c r="G89" s="470"/>
      <c r="H89" s="470"/>
      <c r="I89" s="470"/>
      <c r="J89" s="470"/>
      <c r="K89" s="470"/>
      <c r="L89" s="470"/>
      <c r="M89" s="86"/>
      <c r="N89" s="471"/>
      <c r="O89" s="471"/>
      <c r="P89" s="471"/>
      <c r="R89" s="71"/>
      <c r="S89" s="70"/>
      <c r="T89" s="85"/>
      <c r="U89" s="472"/>
      <c r="V89" s="469"/>
      <c r="W89" s="469"/>
      <c r="X89" s="470"/>
      <c r="Y89" s="470"/>
      <c r="Z89" s="470"/>
      <c r="AA89" s="470"/>
      <c r="AB89" s="470"/>
      <c r="AC89" s="470"/>
      <c r="AD89" s="470"/>
      <c r="AE89" s="86"/>
      <c r="AF89" s="471"/>
      <c r="AG89" s="471"/>
      <c r="AH89" s="471"/>
      <c r="AJ89" s="73"/>
      <c r="AK89" s="18"/>
    </row>
    <row r="90" spans="1:37" ht="12" customHeight="1">
      <c r="A90" s="70"/>
      <c r="B90" s="85"/>
      <c r="C90" s="472" t="s">
        <v>242</v>
      </c>
      <c r="D90" s="469"/>
      <c r="E90" s="469"/>
      <c r="F90" s="470">
        <v>40</v>
      </c>
      <c r="G90" s="470"/>
      <c r="H90" s="470">
        <v>10</v>
      </c>
      <c r="I90" s="470"/>
      <c r="J90" s="470"/>
      <c r="K90" s="471">
        <v>1.5</v>
      </c>
      <c r="L90" s="471"/>
      <c r="M90" s="86" t="s">
        <v>32</v>
      </c>
      <c r="N90" s="471">
        <f>SUM(F90*H90*K90)</f>
        <v>600</v>
      </c>
      <c r="O90" s="471"/>
      <c r="P90" s="471"/>
      <c r="R90" s="71"/>
      <c r="S90" s="70"/>
      <c r="T90" s="85"/>
      <c r="U90" s="472" t="s">
        <v>242</v>
      </c>
      <c r="V90" s="469"/>
      <c r="W90" s="469"/>
      <c r="X90" s="470">
        <v>40</v>
      </c>
      <c r="Y90" s="470"/>
      <c r="Z90" s="470">
        <v>6</v>
      </c>
      <c r="AA90" s="470"/>
      <c r="AB90" s="470"/>
      <c r="AC90" s="471">
        <v>1.5</v>
      </c>
      <c r="AD90" s="471"/>
      <c r="AE90" s="86" t="s">
        <v>32</v>
      </c>
      <c r="AF90" s="471">
        <f>SUM(X90*Z90*AC90)</f>
        <v>360</v>
      </c>
      <c r="AG90" s="471"/>
      <c r="AH90" s="471"/>
      <c r="AJ90" s="73"/>
      <c r="AK90" s="18"/>
    </row>
    <row r="91" spans="1:37" ht="4.5" customHeight="1">
      <c r="A91" s="70"/>
      <c r="B91" s="85"/>
      <c r="C91" s="472"/>
      <c r="D91" s="469"/>
      <c r="E91" s="469"/>
      <c r="F91" s="470"/>
      <c r="G91" s="470"/>
      <c r="H91" s="470"/>
      <c r="I91" s="470"/>
      <c r="J91" s="470"/>
      <c r="K91" s="470"/>
      <c r="L91" s="470"/>
      <c r="M91" s="86"/>
      <c r="N91" s="471"/>
      <c r="O91" s="471"/>
      <c r="P91" s="471"/>
      <c r="R91" s="71"/>
      <c r="S91" s="70"/>
      <c r="T91" s="85"/>
      <c r="U91" s="472"/>
      <c r="V91" s="469"/>
      <c r="W91" s="469"/>
      <c r="X91" s="470"/>
      <c r="Y91" s="470"/>
      <c r="Z91" s="470"/>
      <c r="AA91" s="470"/>
      <c r="AB91" s="470"/>
      <c r="AC91" s="470"/>
      <c r="AD91" s="470"/>
      <c r="AE91" s="86"/>
      <c r="AF91" s="471"/>
      <c r="AG91" s="471"/>
      <c r="AH91" s="471"/>
      <c r="AJ91" s="73"/>
      <c r="AK91" s="18"/>
    </row>
    <row r="92" spans="1:37" ht="12" customHeight="1">
      <c r="A92" s="70"/>
      <c r="B92" s="85"/>
      <c r="C92" s="472" t="s">
        <v>243</v>
      </c>
      <c r="D92" s="469"/>
      <c r="E92" s="469"/>
      <c r="F92" s="470">
        <v>40</v>
      </c>
      <c r="G92" s="470"/>
      <c r="H92" s="470">
        <v>40</v>
      </c>
      <c r="I92" s="470"/>
      <c r="J92" s="470"/>
      <c r="K92" s="471">
        <v>1.5</v>
      </c>
      <c r="L92" s="471"/>
      <c r="M92" s="86" t="s">
        <v>32</v>
      </c>
      <c r="N92" s="471">
        <f>SUM(F92*H92*K92)</f>
        <v>2400</v>
      </c>
      <c r="O92" s="471"/>
      <c r="P92" s="471"/>
      <c r="R92" s="71"/>
      <c r="S92" s="70"/>
      <c r="T92" s="85"/>
      <c r="U92" s="472" t="s">
        <v>243</v>
      </c>
      <c r="V92" s="469"/>
      <c r="W92" s="469"/>
      <c r="X92" s="470">
        <v>40</v>
      </c>
      <c r="Y92" s="470"/>
      <c r="Z92" s="470">
        <v>40</v>
      </c>
      <c r="AA92" s="470"/>
      <c r="AB92" s="470"/>
      <c r="AC92" s="471">
        <v>1.5</v>
      </c>
      <c r="AD92" s="471"/>
      <c r="AE92" s="86" t="s">
        <v>32</v>
      </c>
      <c r="AF92" s="471">
        <f>SUM(X92*Z92*AC92)</f>
        <v>2400</v>
      </c>
      <c r="AG92" s="471"/>
      <c r="AH92" s="471"/>
      <c r="AJ92" s="73"/>
      <c r="AK92" s="18"/>
    </row>
    <row r="93" spans="1:37" ht="4.5" customHeight="1">
      <c r="A93" s="70"/>
      <c r="B93" s="85"/>
      <c r="C93" s="469"/>
      <c r="D93" s="469"/>
      <c r="E93" s="469"/>
      <c r="F93" s="470"/>
      <c r="G93" s="470"/>
      <c r="H93" s="470"/>
      <c r="I93" s="470"/>
      <c r="J93" s="470"/>
      <c r="K93" s="470"/>
      <c r="L93" s="470"/>
      <c r="M93" s="86"/>
      <c r="N93" s="471"/>
      <c r="O93" s="471"/>
      <c r="P93" s="471"/>
      <c r="R93" s="71"/>
      <c r="S93" s="70"/>
      <c r="T93" s="85"/>
      <c r="U93" s="469"/>
      <c r="V93" s="469"/>
      <c r="W93" s="469"/>
      <c r="X93" s="470"/>
      <c r="Y93" s="470"/>
      <c r="Z93" s="470"/>
      <c r="AA93" s="470"/>
      <c r="AB93" s="470"/>
      <c r="AC93" s="470"/>
      <c r="AD93" s="470"/>
      <c r="AE93" s="86"/>
      <c r="AF93" s="471"/>
      <c r="AG93" s="471"/>
      <c r="AH93" s="471"/>
      <c r="AJ93" s="73"/>
      <c r="AK93" s="18"/>
    </row>
    <row r="94" spans="1:37" ht="12" customHeight="1">
      <c r="A94" s="70"/>
      <c r="B94" s="85"/>
      <c r="C94" s="472" t="s">
        <v>244</v>
      </c>
      <c r="D94" s="469"/>
      <c r="E94" s="469"/>
      <c r="F94" s="470">
        <v>40</v>
      </c>
      <c r="G94" s="470"/>
      <c r="H94" s="470">
        <v>10</v>
      </c>
      <c r="I94" s="470"/>
      <c r="J94" s="470"/>
      <c r="K94" s="471">
        <v>1.5</v>
      </c>
      <c r="L94" s="471"/>
      <c r="M94" s="86" t="s">
        <v>32</v>
      </c>
      <c r="N94" s="471">
        <f>SUM(F94*H94*K94)</f>
        <v>600</v>
      </c>
      <c r="O94" s="471"/>
      <c r="P94" s="471"/>
      <c r="R94" s="71"/>
      <c r="S94" s="70"/>
      <c r="T94" s="85"/>
      <c r="U94" s="472" t="s">
        <v>244</v>
      </c>
      <c r="V94" s="469"/>
      <c r="W94" s="469"/>
      <c r="X94" s="470">
        <v>40</v>
      </c>
      <c r="Y94" s="470"/>
      <c r="Z94" s="470">
        <v>15</v>
      </c>
      <c r="AA94" s="470"/>
      <c r="AB94" s="470"/>
      <c r="AC94" s="471">
        <v>1.5</v>
      </c>
      <c r="AD94" s="471"/>
      <c r="AE94" s="86" t="s">
        <v>32</v>
      </c>
      <c r="AF94" s="471">
        <f>SUM(X94*Z94*AC94)</f>
        <v>900</v>
      </c>
      <c r="AG94" s="471"/>
      <c r="AH94" s="471"/>
      <c r="AJ94" s="73"/>
      <c r="AK94" s="18"/>
    </row>
    <row r="95" spans="1:37" ht="4.5" customHeight="1">
      <c r="A95" s="70"/>
      <c r="B95" s="85"/>
      <c r="C95" s="469"/>
      <c r="D95" s="469"/>
      <c r="E95" s="469"/>
      <c r="F95" s="470"/>
      <c r="G95" s="470"/>
      <c r="H95" s="470"/>
      <c r="I95" s="470"/>
      <c r="J95" s="470"/>
      <c r="K95" s="470"/>
      <c r="L95" s="470"/>
      <c r="M95" s="86"/>
      <c r="N95" s="471"/>
      <c r="O95" s="471"/>
      <c r="P95" s="471"/>
      <c r="R95" s="71"/>
      <c r="S95" s="70"/>
      <c r="T95" s="85"/>
      <c r="U95" s="469"/>
      <c r="V95" s="469"/>
      <c r="W95" s="469"/>
      <c r="X95" s="470"/>
      <c r="Y95" s="470"/>
      <c r="Z95" s="470"/>
      <c r="AA95" s="470"/>
      <c r="AB95" s="470"/>
      <c r="AC95" s="470"/>
      <c r="AD95" s="470"/>
      <c r="AE95" s="86"/>
      <c r="AF95" s="471"/>
      <c r="AG95" s="471"/>
      <c r="AH95" s="471"/>
      <c r="AJ95" s="73"/>
      <c r="AK95" s="18"/>
    </row>
    <row r="96" spans="1:37" ht="12" customHeight="1">
      <c r="A96" s="70"/>
      <c r="B96" s="85"/>
      <c r="C96" s="472" t="s">
        <v>245</v>
      </c>
      <c r="D96" s="469"/>
      <c r="E96" s="469"/>
      <c r="F96" s="470">
        <v>40</v>
      </c>
      <c r="G96" s="470"/>
      <c r="H96" s="470">
        <v>10</v>
      </c>
      <c r="I96" s="470"/>
      <c r="J96" s="470"/>
      <c r="K96" s="471">
        <v>1.5</v>
      </c>
      <c r="L96" s="471"/>
      <c r="M96" s="86" t="s">
        <v>32</v>
      </c>
      <c r="N96" s="471">
        <f>SUM(F96*H96*K96)</f>
        <v>600</v>
      </c>
      <c r="O96" s="471"/>
      <c r="P96" s="471"/>
      <c r="R96" s="71"/>
      <c r="S96" s="70"/>
      <c r="T96" s="85"/>
      <c r="U96" s="472" t="s">
        <v>245</v>
      </c>
      <c r="V96" s="469"/>
      <c r="W96" s="469"/>
      <c r="X96" s="470">
        <v>40</v>
      </c>
      <c r="Y96" s="470"/>
      <c r="Z96" s="470">
        <v>10</v>
      </c>
      <c r="AA96" s="470"/>
      <c r="AB96" s="470"/>
      <c r="AC96" s="471">
        <v>1.5</v>
      </c>
      <c r="AD96" s="471"/>
      <c r="AE96" s="86" t="s">
        <v>32</v>
      </c>
      <c r="AF96" s="471">
        <f>SUM(X96*Z96*AC96)</f>
        <v>600</v>
      </c>
      <c r="AG96" s="471"/>
      <c r="AH96" s="471"/>
      <c r="AJ96" s="73"/>
      <c r="AK96" s="18"/>
    </row>
    <row r="97" spans="1:37" ht="4.5" customHeight="1">
      <c r="A97" s="70"/>
      <c r="B97" s="85"/>
      <c r="C97" s="469"/>
      <c r="D97" s="469"/>
      <c r="E97" s="469"/>
      <c r="F97" s="470"/>
      <c r="G97" s="470"/>
      <c r="H97" s="470"/>
      <c r="I97" s="470"/>
      <c r="J97" s="470"/>
      <c r="K97" s="470"/>
      <c r="L97" s="470"/>
      <c r="M97" s="86"/>
      <c r="N97" s="471"/>
      <c r="O97" s="471"/>
      <c r="P97" s="471"/>
      <c r="R97" s="71"/>
      <c r="S97" s="70"/>
      <c r="T97" s="85"/>
      <c r="U97" s="469"/>
      <c r="V97" s="469"/>
      <c r="W97" s="469"/>
      <c r="X97" s="470"/>
      <c r="Y97" s="470"/>
      <c r="Z97" s="470"/>
      <c r="AA97" s="470"/>
      <c r="AB97" s="470"/>
      <c r="AC97" s="470"/>
      <c r="AD97" s="470"/>
      <c r="AE97" s="86"/>
      <c r="AF97" s="471"/>
      <c r="AG97" s="471"/>
      <c r="AH97" s="471"/>
      <c r="AJ97" s="73"/>
      <c r="AK97" s="18"/>
    </row>
    <row r="98" spans="1:37" ht="12" customHeight="1">
      <c r="A98" s="70"/>
      <c r="B98" s="85"/>
      <c r="C98" s="472" t="s">
        <v>246</v>
      </c>
      <c r="D98" s="469"/>
      <c r="E98" s="469"/>
      <c r="F98" s="470"/>
      <c r="G98" s="470"/>
      <c r="H98" s="470"/>
      <c r="I98" s="470"/>
      <c r="J98" s="470"/>
      <c r="K98" s="470"/>
      <c r="L98" s="470"/>
      <c r="M98" s="86"/>
      <c r="N98" s="471"/>
      <c r="O98" s="471"/>
      <c r="P98" s="471"/>
      <c r="R98" s="71"/>
      <c r="S98" s="70"/>
      <c r="T98" s="85"/>
      <c r="U98" s="472" t="s">
        <v>246</v>
      </c>
      <c r="V98" s="469"/>
      <c r="W98" s="469"/>
      <c r="X98" s="470"/>
      <c r="Y98" s="470"/>
      <c r="Z98" s="470"/>
      <c r="AA98" s="470"/>
      <c r="AB98" s="470"/>
      <c r="AC98" s="470"/>
      <c r="AD98" s="470"/>
      <c r="AE98" s="86"/>
      <c r="AF98" s="471"/>
      <c r="AG98" s="471"/>
      <c r="AH98" s="471"/>
      <c r="AJ98" s="73"/>
      <c r="AK98" s="18"/>
    </row>
    <row r="99" spans="1:37" ht="12" customHeight="1">
      <c r="A99" s="70"/>
      <c r="B99" s="85"/>
      <c r="C99" s="469" t="s">
        <v>247</v>
      </c>
      <c r="D99" s="469"/>
      <c r="E99" s="469"/>
      <c r="F99" s="476">
        <v>20</v>
      </c>
      <c r="G99" s="477"/>
      <c r="H99" s="476">
        <v>20</v>
      </c>
      <c r="I99" s="478"/>
      <c r="J99" s="477"/>
      <c r="K99" s="471">
        <v>30</v>
      </c>
      <c r="L99" s="471"/>
      <c r="M99" s="471" t="s">
        <v>32</v>
      </c>
      <c r="N99" s="471">
        <f>SUM(F99*H99*K99)</f>
        <v>12000</v>
      </c>
      <c r="O99" s="471"/>
      <c r="P99" s="471"/>
      <c r="R99" s="71"/>
      <c r="S99" s="70"/>
      <c r="T99" s="85"/>
      <c r="U99" s="469" t="s">
        <v>247</v>
      </c>
      <c r="V99" s="469"/>
      <c r="W99" s="469"/>
      <c r="X99" s="470">
        <v>20</v>
      </c>
      <c r="Y99" s="470"/>
      <c r="Z99" s="482">
        <v>25</v>
      </c>
      <c r="AA99" s="482"/>
      <c r="AB99" s="482"/>
      <c r="AC99" s="471">
        <v>30</v>
      </c>
      <c r="AD99" s="471"/>
      <c r="AE99" s="471" t="s">
        <v>32</v>
      </c>
      <c r="AF99" s="471">
        <f>SUM(X99*Z99*AC99)</f>
        <v>15000</v>
      </c>
      <c r="AG99" s="471"/>
      <c r="AH99" s="471"/>
      <c r="AJ99" s="73"/>
      <c r="AK99" s="18"/>
    </row>
    <row r="100" spans="1:37" ht="12" customHeight="1">
      <c r="A100" s="70"/>
      <c r="B100" s="85"/>
      <c r="C100" s="469" t="s">
        <v>248</v>
      </c>
      <c r="D100" s="469"/>
      <c r="E100" s="469"/>
      <c r="F100" s="476"/>
      <c r="G100" s="477"/>
      <c r="H100" s="476"/>
      <c r="I100" s="478"/>
      <c r="J100" s="477"/>
      <c r="K100" s="471"/>
      <c r="L100" s="471"/>
      <c r="M100" s="471"/>
      <c r="N100" s="471"/>
      <c r="O100" s="471"/>
      <c r="P100" s="471"/>
      <c r="R100" s="71"/>
      <c r="S100" s="70"/>
      <c r="T100" s="85"/>
      <c r="U100" s="469" t="s">
        <v>248</v>
      </c>
      <c r="V100" s="469"/>
      <c r="W100" s="469"/>
      <c r="X100" s="470"/>
      <c r="Y100" s="470"/>
      <c r="Z100" s="482"/>
      <c r="AA100" s="482"/>
      <c r="AB100" s="482"/>
      <c r="AC100" s="471"/>
      <c r="AD100" s="471"/>
      <c r="AE100" s="471"/>
      <c r="AF100" s="471"/>
      <c r="AG100" s="471"/>
      <c r="AH100" s="471"/>
      <c r="AJ100" s="73"/>
      <c r="AK100" s="18"/>
    </row>
    <row r="101" spans="1:37" ht="12" customHeight="1">
      <c r="A101" s="70"/>
      <c r="B101" s="85"/>
      <c r="C101" s="479" t="s">
        <v>249</v>
      </c>
      <c r="D101" s="480"/>
      <c r="E101" s="481"/>
      <c r="F101" s="476"/>
      <c r="G101" s="477"/>
      <c r="H101" s="476"/>
      <c r="I101" s="478"/>
      <c r="J101" s="477"/>
      <c r="K101" s="471"/>
      <c r="L101" s="471"/>
      <c r="M101" s="471"/>
      <c r="N101" s="471"/>
      <c r="O101" s="471"/>
      <c r="P101" s="471"/>
      <c r="R101" s="71"/>
      <c r="S101" s="70"/>
      <c r="T101" s="85"/>
      <c r="U101" s="469" t="s">
        <v>249</v>
      </c>
      <c r="V101" s="469"/>
      <c r="W101" s="469"/>
      <c r="X101" s="470"/>
      <c r="Y101" s="470"/>
      <c r="Z101" s="482"/>
      <c r="AA101" s="482"/>
      <c r="AB101" s="482"/>
      <c r="AC101" s="471"/>
      <c r="AD101" s="471"/>
      <c r="AE101" s="471"/>
      <c r="AF101" s="471"/>
      <c r="AG101" s="471"/>
      <c r="AH101" s="471"/>
      <c r="AJ101" s="73"/>
      <c r="AK101" s="18"/>
    </row>
    <row r="102" spans="1:37" ht="4.5" customHeight="1">
      <c r="A102" s="70"/>
      <c r="B102" s="85"/>
      <c r="C102" s="70"/>
      <c r="D102" s="6"/>
      <c r="E102" s="71"/>
      <c r="F102" s="89"/>
      <c r="G102" s="90"/>
      <c r="H102" s="89"/>
      <c r="I102" s="59"/>
      <c r="J102" s="90"/>
      <c r="K102" s="93"/>
      <c r="L102" s="21"/>
      <c r="M102" s="94"/>
      <c r="N102" s="91"/>
      <c r="O102" s="20"/>
      <c r="P102" s="74"/>
      <c r="R102" s="71"/>
      <c r="S102" s="70"/>
      <c r="T102" s="85"/>
      <c r="U102" s="70"/>
      <c r="V102" s="6"/>
      <c r="W102" s="71"/>
      <c r="X102" s="89"/>
      <c r="Y102" s="90"/>
      <c r="Z102" s="89"/>
      <c r="AA102" s="59"/>
      <c r="AB102" s="90"/>
      <c r="AC102" s="91"/>
      <c r="AD102" s="74"/>
      <c r="AE102" s="86"/>
      <c r="AF102" s="91"/>
      <c r="AG102" s="20"/>
      <c r="AH102" s="74"/>
      <c r="AJ102" s="73"/>
      <c r="AK102" s="18"/>
    </row>
    <row r="103" spans="1:37" ht="12" customHeight="1">
      <c r="A103" s="70"/>
      <c r="B103" s="85"/>
      <c r="C103" s="70"/>
      <c r="D103" s="6"/>
      <c r="E103" s="71"/>
      <c r="F103" s="89"/>
      <c r="G103" s="90"/>
      <c r="H103" s="89"/>
      <c r="I103" s="59"/>
      <c r="J103" s="90"/>
      <c r="K103" s="93"/>
      <c r="L103" s="21"/>
      <c r="M103" s="94"/>
      <c r="N103" s="91"/>
      <c r="O103" s="20"/>
      <c r="P103" s="74"/>
      <c r="R103" s="71"/>
      <c r="S103" s="70"/>
      <c r="T103" s="85"/>
      <c r="U103" s="469" t="s">
        <v>250</v>
      </c>
      <c r="V103" s="469"/>
      <c r="W103" s="469"/>
      <c r="X103" s="470"/>
      <c r="Y103" s="470"/>
      <c r="Z103" s="470">
        <v>25</v>
      </c>
      <c r="AA103" s="470"/>
      <c r="AB103" s="470"/>
      <c r="AC103" s="471">
        <v>8</v>
      </c>
      <c r="AD103" s="471"/>
      <c r="AE103" s="86" t="s">
        <v>31</v>
      </c>
      <c r="AF103" s="471">
        <f>SUM(Z103*AC103)</f>
        <v>200</v>
      </c>
      <c r="AG103" s="471"/>
      <c r="AH103" s="471"/>
      <c r="AJ103" s="73"/>
      <c r="AK103" s="18"/>
    </row>
    <row r="104" spans="1:37" ht="12.75" customHeight="1">
      <c r="A104" s="70"/>
      <c r="B104" s="85"/>
      <c r="C104" s="479"/>
      <c r="D104" s="480"/>
      <c r="E104" s="481"/>
      <c r="F104" s="476"/>
      <c r="G104" s="477"/>
      <c r="H104" s="476"/>
      <c r="I104" s="478"/>
      <c r="J104" s="477"/>
      <c r="K104" s="93"/>
      <c r="L104" s="21"/>
      <c r="M104" s="94"/>
      <c r="N104" s="483"/>
      <c r="O104" s="484"/>
      <c r="P104" s="485"/>
      <c r="R104" s="71"/>
      <c r="S104" s="70"/>
      <c r="T104" s="85"/>
      <c r="U104" s="469"/>
      <c r="V104" s="469"/>
      <c r="W104" s="469"/>
      <c r="X104" s="470"/>
      <c r="Y104" s="470"/>
      <c r="Z104" s="470"/>
      <c r="AA104" s="470"/>
      <c r="AB104" s="470"/>
      <c r="AC104" s="93"/>
      <c r="AD104" s="21"/>
      <c r="AE104" s="94"/>
      <c r="AF104" s="471"/>
      <c r="AG104" s="471"/>
      <c r="AH104" s="471"/>
      <c r="AJ104" s="73"/>
      <c r="AK104" s="18"/>
    </row>
    <row r="105" spans="1:37" ht="12" customHeight="1">
      <c r="A105" s="70"/>
      <c r="B105" s="85" t="s">
        <v>69</v>
      </c>
      <c r="C105" s="70" t="s">
        <v>251</v>
      </c>
      <c r="D105" s="6"/>
      <c r="E105" s="71"/>
      <c r="F105" s="89"/>
      <c r="G105" s="90"/>
      <c r="H105" s="476"/>
      <c r="I105" s="478"/>
      <c r="J105" s="477"/>
      <c r="K105" s="93"/>
      <c r="L105" s="21"/>
      <c r="M105" s="94"/>
      <c r="N105" s="483">
        <v>10000</v>
      </c>
      <c r="O105" s="484"/>
      <c r="P105" s="485"/>
      <c r="R105" s="71"/>
      <c r="S105" s="70"/>
      <c r="T105" s="85" t="s">
        <v>69</v>
      </c>
      <c r="U105" s="323" t="s">
        <v>251</v>
      </c>
      <c r="V105" s="323"/>
      <c r="W105" s="323"/>
      <c r="X105" s="89"/>
      <c r="Y105" s="90"/>
      <c r="Z105" s="470"/>
      <c r="AA105" s="470"/>
      <c r="AB105" s="470"/>
      <c r="AC105" s="93"/>
      <c r="AD105" s="21"/>
      <c r="AE105" s="94"/>
      <c r="AF105" s="483">
        <v>10000</v>
      </c>
      <c r="AG105" s="484"/>
      <c r="AH105" s="485"/>
      <c r="AJ105" s="73"/>
      <c r="AK105" s="18"/>
    </row>
    <row r="106" spans="1:37" ht="12" customHeight="1">
      <c r="A106" s="70"/>
      <c r="B106" s="87"/>
      <c r="C106" s="70"/>
      <c r="D106" s="6"/>
      <c r="E106" s="71"/>
      <c r="F106" s="89"/>
      <c r="G106" s="90"/>
      <c r="H106" s="89"/>
      <c r="I106" s="59"/>
      <c r="J106" s="90"/>
      <c r="K106" s="93"/>
      <c r="L106" s="21"/>
      <c r="M106" s="94"/>
      <c r="N106" s="91"/>
      <c r="O106" s="20"/>
      <c r="P106" s="74"/>
      <c r="R106" s="71"/>
      <c r="S106" s="70"/>
      <c r="T106" s="87"/>
      <c r="U106" s="70" t="s">
        <v>252</v>
      </c>
      <c r="V106" s="6"/>
      <c r="W106" s="71"/>
      <c r="X106" s="89"/>
      <c r="Y106" s="90"/>
      <c r="Z106" s="89"/>
      <c r="AA106" s="59"/>
      <c r="AB106" s="90"/>
      <c r="AC106" s="91"/>
      <c r="AD106" s="74"/>
      <c r="AE106" s="86"/>
      <c r="AF106" s="91"/>
      <c r="AG106" s="20"/>
      <c r="AH106" s="74"/>
      <c r="AJ106" s="73"/>
      <c r="AK106" s="18"/>
    </row>
    <row r="107" spans="1:37" ht="12.75" customHeight="1">
      <c r="A107" s="70"/>
      <c r="B107" s="85"/>
      <c r="C107" s="479"/>
      <c r="D107" s="480"/>
      <c r="E107" s="481"/>
      <c r="F107" s="476"/>
      <c r="G107" s="477"/>
      <c r="H107" s="476"/>
      <c r="I107" s="478"/>
      <c r="J107" s="477"/>
      <c r="K107" s="93"/>
      <c r="L107" s="21"/>
      <c r="M107" s="94"/>
      <c r="N107" s="483"/>
      <c r="O107" s="484"/>
      <c r="P107" s="485"/>
      <c r="R107" s="71"/>
      <c r="S107" s="70"/>
      <c r="T107" s="85" t="s">
        <v>253</v>
      </c>
      <c r="U107" s="469" t="s">
        <v>254</v>
      </c>
      <c r="V107" s="469"/>
      <c r="W107" s="469"/>
      <c r="X107" s="476"/>
      <c r="Y107" s="477"/>
      <c r="Z107" s="476">
        <v>10</v>
      </c>
      <c r="AA107" s="478"/>
      <c r="AB107" s="477"/>
      <c r="AC107" s="483">
        <v>10</v>
      </c>
      <c r="AD107" s="485"/>
      <c r="AE107" s="86" t="s">
        <v>32</v>
      </c>
      <c r="AF107" s="483">
        <f>SUM(Z107*AC107)</f>
        <v>100</v>
      </c>
      <c r="AG107" s="484"/>
      <c r="AH107" s="485"/>
      <c r="AJ107" s="73"/>
      <c r="AK107" s="18"/>
    </row>
    <row r="108" spans="1:37" ht="12.75" customHeight="1">
      <c r="A108" s="70"/>
      <c r="B108" s="85"/>
      <c r="C108" s="70"/>
      <c r="D108" s="6"/>
      <c r="E108" s="71"/>
      <c r="F108" s="89"/>
      <c r="G108" s="90"/>
      <c r="H108" s="89"/>
      <c r="I108" s="59"/>
      <c r="J108" s="90"/>
      <c r="K108" s="93"/>
      <c r="L108" s="21"/>
      <c r="M108" s="94"/>
      <c r="N108" s="91"/>
      <c r="O108" s="20"/>
      <c r="P108" s="74"/>
      <c r="R108" s="71"/>
      <c r="S108" s="70"/>
      <c r="T108" s="85"/>
      <c r="U108" s="70"/>
      <c r="V108" s="6"/>
      <c r="W108" s="71"/>
      <c r="X108" s="89"/>
      <c r="Y108" s="90"/>
      <c r="Z108" s="89"/>
      <c r="AA108" s="59"/>
      <c r="AB108" s="90"/>
      <c r="AC108" s="91"/>
      <c r="AD108" s="74"/>
      <c r="AE108" s="86"/>
      <c r="AF108" s="91"/>
      <c r="AG108" s="20"/>
      <c r="AH108" s="74"/>
      <c r="AJ108" s="73"/>
      <c r="AK108" s="18"/>
    </row>
    <row r="109" spans="1:37" ht="12" customHeight="1">
      <c r="A109" s="70"/>
      <c r="B109" s="92"/>
      <c r="C109" s="486" t="s">
        <v>11</v>
      </c>
      <c r="D109" s="451"/>
      <c r="E109" s="461"/>
      <c r="F109" s="487"/>
      <c r="G109" s="488"/>
      <c r="H109" s="487"/>
      <c r="I109" s="489"/>
      <c r="J109" s="488"/>
      <c r="K109" s="95"/>
      <c r="L109" s="96"/>
      <c r="M109" s="97"/>
      <c r="N109" s="490">
        <f>SUM(N78:P105)</f>
        <v>36660</v>
      </c>
      <c r="O109" s="491"/>
      <c r="P109" s="492"/>
      <c r="R109" s="71"/>
      <c r="S109" s="70"/>
      <c r="T109" s="92"/>
      <c r="U109" s="455" t="s">
        <v>11</v>
      </c>
      <c r="V109" s="455"/>
      <c r="W109" s="455"/>
      <c r="X109" s="493"/>
      <c r="Y109" s="493"/>
      <c r="Z109" s="493"/>
      <c r="AA109" s="493"/>
      <c r="AB109" s="493"/>
      <c r="AC109" s="494"/>
      <c r="AD109" s="494"/>
      <c r="AE109" s="494"/>
      <c r="AF109" s="495">
        <f>SUM(AF78:AH105)</f>
        <v>32350</v>
      </c>
      <c r="AG109" s="495"/>
      <c r="AH109" s="495"/>
      <c r="AJ109" s="73"/>
      <c r="AK109" s="18"/>
    </row>
    <row r="110" spans="1:36" ht="12" customHeight="1">
      <c r="A110" s="76"/>
      <c r="B110" s="77"/>
      <c r="C110" s="496"/>
      <c r="D110" s="496"/>
      <c r="E110" s="496"/>
      <c r="F110" s="497"/>
      <c r="G110" s="497"/>
      <c r="H110" s="497"/>
      <c r="I110" s="497"/>
      <c r="J110" s="497"/>
      <c r="K110" s="498"/>
      <c r="L110" s="498"/>
      <c r="M110" s="498"/>
      <c r="N110" s="499"/>
      <c r="O110" s="499"/>
      <c r="P110" s="499"/>
      <c r="Q110" s="77"/>
      <c r="R110" s="79"/>
      <c r="S110" s="76"/>
      <c r="T110" s="77"/>
      <c r="U110" s="496"/>
      <c r="V110" s="496"/>
      <c r="W110" s="496"/>
      <c r="X110" s="497"/>
      <c r="Y110" s="497"/>
      <c r="Z110" s="497"/>
      <c r="AA110" s="497"/>
      <c r="AB110" s="497"/>
      <c r="AC110" s="498"/>
      <c r="AD110" s="498"/>
      <c r="AE110" s="498"/>
      <c r="AF110" s="498"/>
      <c r="AG110" s="498"/>
      <c r="AH110" s="498"/>
      <c r="AJ110" s="73"/>
    </row>
    <row r="111" spans="1:36" ht="13.5" customHeight="1">
      <c r="A111" s="70"/>
      <c r="N111" s="77"/>
      <c r="O111" s="77"/>
      <c r="P111" s="77"/>
      <c r="R111" s="71"/>
      <c r="S111" s="70"/>
      <c r="AJ111" s="73"/>
    </row>
    <row r="112" spans="1:36" ht="13.5" customHeight="1">
      <c r="A112" s="70"/>
      <c r="B112" s="112" t="s">
        <v>33</v>
      </c>
      <c r="C112" s="500" t="s">
        <v>34</v>
      </c>
      <c r="D112" s="501"/>
      <c r="E112" s="502"/>
      <c r="F112" s="440"/>
      <c r="G112" s="424"/>
      <c r="H112" s="440"/>
      <c r="I112" s="441"/>
      <c r="J112" s="424"/>
      <c r="K112" s="440"/>
      <c r="L112" s="441"/>
      <c r="M112" s="424"/>
      <c r="N112" s="440"/>
      <c r="O112" s="441"/>
      <c r="P112" s="424"/>
      <c r="R112" s="71"/>
      <c r="S112" s="70"/>
      <c r="T112" s="112" t="s">
        <v>33</v>
      </c>
      <c r="U112" s="500" t="s">
        <v>34</v>
      </c>
      <c r="V112" s="501"/>
      <c r="W112" s="502"/>
      <c r="X112" s="440"/>
      <c r="Y112" s="424"/>
      <c r="Z112" s="440"/>
      <c r="AA112" s="441"/>
      <c r="AB112" s="424"/>
      <c r="AC112" s="440"/>
      <c r="AD112" s="441"/>
      <c r="AE112" s="424"/>
      <c r="AF112" s="440"/>
      <c r="AG112" s="441"/>
      <c r="AH112" s="424"/>
      <c r="AJ112" s="73"/>
    </row>
    <row r="113" spans="1:36" ht="13.5" customHeight="1">
      <c r="A113" s="70"/>
      <c r="B113" s="459"/>
      <c r="C113" s="455" t="s">
        <v>25</v>
      </c>
      <c r="D113" s="455"/>
      <c r="E113" s="455"/>
      <c r="F113" s="455" t="s">
        <v>35</v>
      </c>
      <c r="G113" s="455"/>
      <c r="H113" s="455"/>
      <c r="I113" s="455"/>
      <c r="J113" s="455"/>
      <c r="K113" s="455" t="s">
        <v>36</v>
      </c>
      <c r="L113" s="455"/>
      <c r="M113" s="455"/>
      <c r="N113" s="455" t="s">
        <v>37</v>
      </c>
      <c r="O113" s="455"/>
      <c r="P113" s="455"/>
      <c r="R113" s="71"/>
      <c r="S113" s="70"/>
      <c r="T113" s="459"/>
      <c r="U113" s="455" t="s">
        <v>25</v>
      </c>
      <c r="V113" s="455"/>
      <c r="W113" s="455"/>
      <c r="X113" s="455" t="s">
        <v>35</v>
      </c>
      <c r="Y113" s="455"/>
      <c r="Z113" s="455"/>
      <c r="AA113" s="455"/>
      <c r="AB113" s="455"/>
      <c r="AC113" s="455" t="s">
        <v>36</v>
      </c>
      <c r="AD113" s="455"/>
      <c r="AE113" s="455"/>
      <c r="AF113" s="455" t="s">
        <v>37</v>
      </c>
      <c r="AG113" s="455"/>
      <c r="AH113" s="455"/>
      <c r="AJ113" s="73"/>
    </row>
    <row r="114" spans="1:36" ht="13.5" customHeight="1">
      <c r="A114" s="70"/>
      <c r="B114" s="443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R114" s="71"/>
      <c r="S114" s="70"/>
      <c r="T114" s="443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J114" s="73"/>
    </row>
    <row r="115" spans="1:36" ht="13.5" customHeight="1">
      <c r="A115" s="70"/>
      <c r="B115" s="92" t="s">
        <v>68</v>
      </c>
      <c r="C115" s="503" t="s">
        <v>34</v>
      </c>
      <c r="D115" s="503"/>
      <c r="E115" s="503"/>
      <c r="F115" s="494">
        <v>500</v>
      </c>
      <c r="G115" s="494"/>
      <c r="H115" s="503" t="s">
        <v>38</v>
      </c>
      <c r="I115" s="503"/>
      <c r="J115" s="503"/>
      <c r="K115" s="425">
        <v>30</v>
      </c>
      <c r="L115" s="425"/>
      <c r="M115" s="425"/>
      <c r="N115" s="504">
        <f>SUM(F115*K115)</f>
        <v>15000</v>
      </c>
      <c r="O115" s="455"/>
      <c r="P115" s="455"/>
      <c r="R115" s="71"/>
      <c r="S115" s="70"/>
      <c r="T115" s="92" t="s">
        <v>68</v>
      </c>
      <c r="U115" s="503" t="s">
        <v>234</v>
      </c>
      <c r="V115" s="503"/>
      <c r="W115" s="503"/>
      <c r="X115" s="494">
        <v>500</v>
      </c>
      <c r="Y115" s="494"/>
      <c r="Z115" s="503" t="s">
        <v>38</v>
      </c>
      <c r="AA115" s="503"/>
      <c r="AB115" s="503"/>
      <c r="AC115" s="425">
        <v>30</v>
      </c>
      <c r="AD115" s="425"/>
      <c r="AE115" s="425"/>
      <c r="AF115" s="504">
        <f>SUM(X115*AC115)</f>
        <v>15000</v>
      </c>
      <c r="AG115" s="455"/>
      <c r="AH115" s="455"/>
      <c r="AJ115" s="73"/>
    </row>
    <row r="116" spans="1:36" ht="0.75" customHeight="1">
      <c r="A116" s="70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23"/>
      <c r="R116" s="71"/>
      <c r="S116" s="70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J116" s="73"/>
    </row>
    <row r="117" spans="1:36" ht="18.75" customHeight="1">
      <c r="A117" s="70"/>
      <c r="C117" s="8"/>
      <c r="D117" s="8"/>
      <c r="E117" s="8"/>
      <c r="F117" s="8"/>
      <c r="G117" s="8"/>
      <c r="J117" s="8"/>
      <c r="K117" s="8"/>
      <c r="M117" s="8"/>
      <c r="N117" s="8"/>
      <c r="O117" s="8"/>
      <c r="P117" s="78"/>
      <c r="R117" s="71"/>
      <c r="S117" s="70"/>
      <c r="U117" s="8"/>
      <c r="V117" s="8"/>
      <c r="W117" s="8"/>
      <c r="X117" s="8"/>
      <c r="Y117" s="8"/>
      <c r="AB117" s="8"/>
      <c r="AC117" s="8"/>
      <c r="AE117" s="8"/>
      <c r="AF117" s="8"/>
      <c r="AG117" s="8"/>
      <c r="AH117" s="8"/>
      <c r="AJ117" s="73"/>
    </row>
    <row r="118" spans="1:36" s="19" customFormat="1" ht="13.5" customHeight="1">
      <c r="A118" s="75"/>
      <c r="B118" s="113"/>
      <c r="C118" s="114"/>
      <c r="D118" s="23"/>
      <c r="E118" s="23"/>
      <c r="F118" s="23"/>
      <c r="G118" s="23"/>
      <c r="H118" s="115"/>
      <c r="I118" s="115"/>
      <c r="J118" s="23"/>
      <c r="K118" s="23"/>
      <c r="L118" s="116" t="s">
        <v>96</v>
      </c>
      <c r="M118" s="505">
        <f>SUM(N115+N109+N70)</f>
        <v>68896</v>
      </c>
      <c r="N118" s="505"/>
      <c r="O118" s="505"/>
      <c r="P118" s="506"/>
      <c r="R118" s="117"/>
      <c r="S118" s="75"/>
      <c r="T118" s="113"/>
      <c r="U118" s="114"/>
      <c r="V118" s="23"/>
      <c r="W118" s="23"/>
      <c r="X118" s="23"/>
      <c r="Y118" s="23"/>
      <c r="Z118" s="115"/>
      <c r="AA118" s="115"/>
      <c r="AB118" s="23"/>
      <c r="AC118" s="23"/>
      <c r="AD118" s="116" t="s">
        <v>96</v>
      </c>
      <c r="AE118" s="505">
        <f>SUM(AF115+AF109+AF70)</f>
        <v>56946</v>
      </c>
      <c r="AF118" s="505"/>
      <c r="AG118" s="505"/>
      <c r="AH118" s="506"/>
      <c r="AJ118" s="83"/>
    </row>
    <row r="119" spans="1:36" ht="13.5" customHeight="1">
      <c r="A119" s="76"/>
      <c r="B119" s="77"/>
      <c r="C119" s="77"/>
      <c r="D119" s="26"/>
      <c r="E119" s="26"/>
      <c r="F119" s="26"/>
      <c r="G119" s="26"/>
      <c r="H119" s="78"/>
      <c r="I119" s="78"/>
      <c r="J119" s="26"/>
      <c r="K119" s="26"/>
      <c r="L119" s="78"/>
      <c r="M119" s="77"/>
      <c r="N119" s="77"/>
      <c r="O119" s="77"/>
      <c r="P119" s="77"/>
      <c r="Q119" s="77"/>
      <c r="R119" s="79"/>
      <c r="S119" s="76"/>
      <c r="T119" s="77"/>
      <c r="U119" s="77"/>
      <c r="V119" s="26"/>
      <c r="W119" s="26"/>
      <c r="X119" s="26"/>
      <c r="Y119" s="26"/>
      <c r="Z119" s="78"/>
      <c r="AA119" s="78"/>
      <c r="AB119" s="26"/>
      <c r="AC119" s="26"/>
      <c r="AD119" s="78"/>
      <c r="AE119" s="77"/>
      <c r="AF119" s="77"/>
      <c r="AG119" s="77"/>
      <c r="AH119" s="77"/>
      <c r="AI119" s="77"/>
      <c r="AJ119" s="84"/>
    </row>
    <row r="120" spans="35:36" ht="13.5" customHeight="1">
      <c r="AI120" s="66"/>
      <c r="AJ120" s="64"/>
    </row>
    <row r="121" spans="3:21" ht="13.5" customHeight="1">
      <c r="C121" s="15" t="s">
        <v>39</v>
      </c>
      <c r="U121" s="15"/>
    </row>
    <row r="122" spans="3:21" ht="13.5" customHeight="1">
      <c r="C122" s="60"/>
      <c r="D122" s="127" t="s">
        <v>97</v>
      </c>
      <c r="M122" s="137"/>
      <c r="N122" s="467">
        <f>SUM(AE118/Summary!D17*100)</f>
        <v>2.862814146678201</v>
      </c>
      <c r="O122" s="468"/>
      <c r="P122" s="468"/>
      <c r="Q122" s="468"/>
      <c r="R122" s="468"/>
      <c r="S122" s="468"/>
      <c r="T122" s="6" t="s">
        <v>98</v>
      </c>
      <c r="U122" s="60"/>
    </row>
    <row r="123" spans="3:21" ht="13.5" customHeight="1">
      <c r="C123" s="61"/>
      <c r="U123" s="61"/>
    </row>
    <row r="124" spans="4:30" ht="13.5" customHeight="1">
      <c r="D124" s="127" t="s">
        <v>188</v>
      </c>
      <c r="G124" s="418">
        <f>SUM(AE118)</f>
        <v>56946</v>
      </c>
      <c r="H124" s="418"/>
      <c r="I124" s="418"/>
      <c r="J124" s="418"/>
      <c r="K124" s="418"/>
      <c r="L124" s="6" t="s">
        <v>99</v>
      </c>
      <c r="S124" s="7"/>
      <c r="U124" s="60"/>
      <c r="V124" s="138">
        <f>SUM(M118)</f>
        <v>68896</v>
      </c>
      <c r="W124" s="7" t="s">
        <v>100</v>
      </c>
      <c r="Y124" s="8"/>
      <c r="AA124" s="7"/>
      <c r="AC124" s="8"/>
      <c r="AD124" s="6"/>
    </row>
    <row r="125" spans="3:21" ht="13.5" customHeight="1">
      <c r="C125" s="61"/>
      <c r="U125" s="61"/>
    </row>
    <row r="127" ht="13.5" customHeight="1">
      <c r="D127" s="127"/>
    </row>
  </sheetData>
  <mergeCells count="592">
    <mergeCell ref="M118:P118"/>
    <mergeCell ref="AE118:AH118"/>
    <mergeCell ref="AC115:AE115"/>
    <mergeCell ref="AF115:AH115"/>
    <mergeCell ref="U116:W116"/>
    <mergeCell ref="X116:AB116"/>
    <mergeCell ref="AC116:AE116"/>
    <mergeCell ref="AF116:AH116"/>
    <mergeCell ref="C116:E116"/>
    <mergeCell ref="F116:J116"/>
    <mergeCell ref="K116:M116"/>
    <mergeCell ref="N116:P116"/>
    <mergeCell ref="AC113:AE114"/>
    <mergeCell ref="AF113:AH114"/>
    <mergeCell ref="C115:E115"/>
    <mergeCell ref="F115:G115"/>
    <mergeCell ref="H115:J115"/>
    <mergeCell ref="K115:M115"/>
    <mergeCell ref="N115:P115"/>
    <mergeCell ref="U115:W115"/>
    <mergeCell ref="X115:Y115"/>
    <mergeCell ref="Z115:AB115"/>
    <mergeCell ref="AC112:AE112"/>
    <mergeCell ref="AF112:AH112"/>
    <mergeCell ref="B113:B114"/>
    <mergeCell ref="C113:E114"/>
    <mergeCell ref="F113:J114"/>
    <mergeCell ref="K113:M114"/>
    <mergeCell ref="N113:P114"/>
    <mergeCell ref="T113:T114"/>
    <mergeCell ref="U113:W114"/>
    <mergeCell ref="X113:AB114"/>
    <mergeCell ref="AC110:AE110"/>
    <mergeCell ref="AF110:AH110"/>
    <mergeCell ref="C112:E112"/>
    <mergeCell ref="F112:G112"/>
    <mergeCell ref="H112:J112"/>
    <mergeCell ref="K112:M112"/>
    <mergeCell ref="N112:P112"/>
    <mergeCell ref="U112:W112"/>
    <mergeCell ref="X112:Y112"/>
    <mergeCell ref="Z112:AB112"/>
    <mergeCell ref="N110:P110"/>
    <mergeCell ref="U110:W110"/>
    <mergeCell ref="X110:Y110"/>
    <mergeCell ref="Z110:AB110"/>
    <mergeCell ref="C110:E110"/>
    <mergeCell ref="F110:G110"/>
    <mergeCell ref="H110:J110"/>
    <mergeCell ref="K110:M110"/>
    <mergeCell ref="AF107:AH107"/>
    <mergeCell ref="C109:E109"/>
    <mergeCell ref="F109:G109"/>
    <mergeCell ref="H109:J109"/>
    <mergeCell ref="N109:P109"/>
    <mergeCell ref="U109:W109"/>
    <mergeCell ref="X109:Y109"/>
    <mergeCell ref="Z109:AB109"/>
    <mergeCell ref="AC109:AE109"/>
    <mergeCell ref="AF109:AH109"/>
    <mergeCell ref="U107:W107"/>
    <mergeCell ref="X107:Y107"/>
    <mergeCell ref="Z107:AB107"/>
    <mergeCell ref="AC107:AD107"/>
    <mergeCell ref="C107:E107"/>
    <mergeCell ref="F107:G107"/>
    <mergeCell ref="H107:J107"/>
    <mergeCell ref="N107:P107"/>
    <mergeCell ref="H105:J105"/>
    <mergeCell ref="N105:P105"/>
    <mergeCell ref="Z105:AB105"/>
    <mergeCell ref="AF105:AH105"/>
    <mergeCell ref="AF103:AH103"/>
    <mergeCell ref="C104:E104"/>
    <mergeCell ref="F104:G104"/>
    <mergeCell ref="H104:J104"/>
    <mergeCell ref="N104:P104"/>
    <mergeCell ref="U104:W104"/>
    <mergeCell ref="X104:Y104"/>
    <mergeCell ref="Z104:AB104"/>
    <mergeCell ref="AF104:AH104"/>
    <mergeCell ref="U103:W103"/>
    <mergeCell ref="X103:Y103"/>
    <mergeCell ref="Z103:AB103"/>
    <mergeCell ref="AC103:AD103"/>
    <mergeCell ref="C100:E100"/>
    <mergeCell ref="U100:W100"/>
    <mergeCell ref="C101:E101"/>
    <mergeCell ref="U101:W101"/>
    <mergeCell ref="Z99:AB101"/>
    <mergeCell ref="AC99:AD101"/>
    <mergeCell ref="C99:E99"/>
    <mergeCell ref="AE99:AE101"/>
    <mergeCell ref="AF99:AH101"/>
    <mergeCell ref="AC98:AD98"/>
    <mergeCell ref="AF98:AH98"/>
    <mergeCell ref="F99:G101"/>
    <mergeCell ref="H99:J101"/>
    <mergeCell ref="K99:L101"/>
    <mergeCell ref="M99:M101"/>
    <mergeCell ref="N99:P101"/>
    <mergeCell ref="U99:W99"/>
    <mergeCell ref="X99:Y101"/>
    <mergeCell ref="AC97:AD97"/>
    <mergeCell ref="AF97:AH97"/>
    <mergeCell ref="C98:E98"/>
    <mergeCell ref="F98:G98"/>
    <mergeCell ref="H98:J98"/>
    <mergeCell ref="K98:L98"/>
    <mergeCell ref="N98:P98"/>
    <mergeCell ref="U98:W98"/>
    <mergeCell ref="X98:Y98"/>
    <mergeCell ref="Z98:AB98"/>
    <mergeCell ref="AC96:AD96"/>
    <mergeCell ref="AF96:AH96"/>
    <mergeCell ref="C97:E97"/>
    <mergeCell ref="F97:G97"/>
    <mergeCell ref="H97:J97"/>
    <mergeCell ref="K97:L97"/>
    <mergeCell ref="N97:P97"/>
    <mergeCell ref="U97:W97"/>
    <mergeCell ref="X97:Y97"/>
    <mergeCell ref="Z97:AB97"/>
    <mergeCell ref="AC95:AD95"/>
    <mergeCell ref="AF95:AH95"/>
    <mergeCell ref="C96:E96"/>
    <mergeCell ref="F96:G96"/>
    <mergeCell ref="H96:J96"/>
    <mergeCell ref="K96:L96"/>
    <mergeCell ref="N96:P96"/>
    <mergeCell ref="U96:W96"/>
    <mergeCell ref="X96:Y96"/>
    <mergeCell ref="Z96:AB96"/>
    <mergeCell ref="AC94:AD94"/>
    <mergeCell ref="AF94:AH94"/>
    <mergeCell ref="C95:E95"/>
    <mergeCell ref="F95:G95"/>
    <mergeCell ref="H95:J95"/>
    <mergeCell ref="K95:L95"/>
    <mergeCell ref="N95:P95"/>
    <mergeCell ref="U95:W95"/>
    <mergeCell ref="X95:Y95"/>
    <mergeCell ref="Z95:AB95"/>
    <mergeCell ref="AC93:AD93"/>
    <mergeCell ref="AF93:AH93"/>
    <mergeCell ref="C94:E94"/>
    <mergeCell ref="F94:G94"/>
    <mergeCell ref="H94:J94"/>
    <mergeCell ref="K94:L94"/>
    <mergeCell ref="N94:P94"/>
    <mergeCell ref="U94:W94"/>
    <mergeCell ref="X94:Y94"/>
    <mergeCell ref="Z94:AB94"/>
    <mergeCell ref="AC92:AD92"/>
    <mergeCell ref="AF92:AH92"/>
    <mergeCell ref="C93:E93"/>
    <mergeCell ref="F93:G93"/>
    <mergeCell ref="H93:J93"/>
    <mergeCell ref="K93:L93"/>
    <mergeCell ref="N93:P93"/>
    <mergeCell ref="U93:W93"/>
    <mergeCell ref="X93:Y93"/>
    <mergeCell ref="Z93:AB93"/>
    <mergeCell ref="AC91:AD91"/>
    <mergeCell ref="AF91:AH91"/>
    <mergeCell ref="C92:E92"/>
    <mergeCell ref="F92:G92"/>
    <mergeCell ref="H92:J92"/>
    <mergeCell ref="K92:L92"/>
    <mergeCell ref="N92:P92"/>
    <mergeCell ref="U92:W92"/>
    <mergeCell ref="X92:Y92"/>
    <mergeCell ref="Z92:AB92"/>
    <mergeCell ref="AC90:AD90"/>
    <mergeCell ref="AF90:AH90"/>
    <mergeCell ref="C91:E91"/>
    <mergeCell ref="F91:G91"/>
    <mergeCell ref="H91:J91"/>
    <mergeCell ref="K91:L91"/>
    <mergeCell ref="N91:P91"/>
    <mergeCell ref="U91:W91"/>
    <mergeCell ref="X91:Y91"/>
    <mergeCell ref="Z91:AB91"/>
    <mergeCell ref="AC89:AD89"/>
    <mergeCell ref="AF89:AH89"/>
    <mergeCell ref="C90:E90"/>
    <mergeCell ref="F90:G90"/>
    <mergeCell ref="H90:J90"/>
    <mergeCell ref="K90:L90"/>
    <mergeCell ref="N90:P90"/>
    <mergeCell ref="U90:W90"/>
    <mergeCell ref="X90:Y90"/>
    <mergeCell ref="Z90:AB90"/>
    <mergeCell ref="AC88:AD88"/>
    <mergeCell ref="AF88:AH88"/>
    <mergeCell ref="C89:E89"/>
    <mergeCell ref="F89:G89"/>
    <mergeCell ref="H89:J89"/>
    <mergeCell ref="K89:L89"/>
    <mergeCell ref="N89:P89"/>
    <mergeCell ref="U89:W89"/>
    <mergeCell ref="X89:Y89"/>
    <mergeCell ref="Z89:AB89"/>
    <mergeCell ref="AC87:AD87"/>
    <mergeCell ref="AF87:AH87"/>
    <mergeCell ref="C88:E88"/>
    <mergeCell ref="F88:G88"/>
    <mergeCell ref="H88:J88"/>
    <mergeCell ref="K88:L88"/>
    <mergeCell ref="N88:P88"/>
    <mergeCell ref="U88:W88"/>
    <mergeCell ref="X88:Y88"/>
    <mergeCell ref="Z88:AB88"/>
    <mergeCell ref="AC86:AD86"/>
    <mergeCell ref="AF86:AH86"/>
    <mergeCell ref="C87:E87"/>
    <mergeCell ref="F87:G87"/>
    <mergeCell ref="H87:J87"/>
    <mergeCell ref="K87:L87"/>
    <mergeCell ref="N87:P87"/>
    <mergeCell ref="U87:W87"/>
    <mergeCell ref="X87:Y87"/>
    <mergeCell ref="Z87:AB87"/>
    <mergeCell ref="AC85:AD85"/>
    <mergeCell ref="AF85:AH85"/>
    <mergeCell ref="C86:E86"/>
    <mergeCell ref="F86:G86"/>
    <mergeCell ref="H86:J86"/>
    <mergeCell ref="K86:L86"/>
    <mergeCell ref="N86:P86"/>
    <mergeCell ref="U86:W86"/>
    <mergeCell ref="X86:Y86"/>
    <mergeCell ref="Z86:AB86"/>
    <mergeCell ref="AC84:AD84"/>
    <mergeCell ref="AF84:AH84"/>
    <mergeCell ref="C85:E85"/>
    <mergeCell ref="F85:G85"/>
    <mergeCell ref="H85:J85"/>
    <mergeCell ref="K85:L85"/>
    <mergeCell ref="N85:P85"/>
    <mergeCell ref="U85:W85"/>
    <mergeCell ref="X85:Y85"/>
    <mergeCell ref="Z85:AB85"/>
    <mergeCell ref="AC83:AD83"/>
    <mergeCell ref="AF83:AH83"/>
    <mergeCell ref="C84:E84"/>
    <mergeCell ref="F84:G84"/>
    <mergeCell ref="H84:J84"/>
    <mergeCell ref="K84:L84"/>
    <mergeCell ref="N84:P84"/>
    <mergeCell ref="U84:W84"/>
    <mergeCell ref="X84:Y84"/>
    <mergeCell ref="Z84:AB84"/>
    <mergeCell ref="AC82:AD82"/>
    <mergeCell ref="AF82:AH82"/>
    <mergeCell ref="C83:E83"/>
    <mergeCell ref="F83:G83"/>
    <mergeCell ref="H83:J83"/>
    <mergeCell ref="K83:L83"/>
    <mergeCell ref="N83:P83"/>
    <mergeCell ref="U83:W83"/>
    <mergeCell ref="X83:Y83"/>
    <mergeCell ref="Z83:AB83"/>
    <mergeCell ref="AC81:AD81"/>
    <mergeCell ref="AF81:AH81"/>
    <mergeCell ref="C82:E82"/>
    <mergeCell ref="F82:G82"/>
    <mergeCell ref="H82:J82"/>
    <mergeCell ref="K82:L82"/>
    <mergeCell ref="N82:P82"/>
    <mergeCell ref="U82:W82"/>
    <mergeCell ref="X82:Y82"/>
    <mergeCell ref="Z82:AB82"/>
    <mergeCell ref="AC80:AD80"/>
    <mergeCell ref="AF80:AH80"/>
    <mergeCell ref="C81:E81"/>
    <mergeCell ref="F81:G81"/>
    <mergeCell ref="H81:J81"/>
    <mergeCell ref="K81:L81"/>
    <mergeCell ref="N81:P81"/>
    <mergeCell ref="U81:W81"/>
    <mergeCell ref="X81:Y81"/>
    <mergeCell ref="Z81:AB81"/>
    <mergeCell ref="AC79:AD79"/>
    <mergeCell ref="AF79:AH79"/>
    <mergeCell ref="C80:E80"/>
    <mergeCell ref="F80:G80"/>
    <mergeCell ref="H80:J80"/>
    <mergeCell ref="K80:L80"/>
    <mergeCell ref="N80:P80"/>
    <mergeCell ref="U80:W80"/>
    <mergeCell ref="X80:Y80"/>
    <mergeCell ref="Z80:AB80"/>
    <mergeCell ref="AC78:AD78"/>
    <mergeCell ref="AF78:AH78"/>
    <mergeCell ref="C79:E79"/>
    <mergeCell ref="F79:G79"/>
    <mergeCell ref="H79:J79"/>
    <mergeCell ref="K79:L79"/>
    <mergeCell ref="N79:P79"/>
    <mergeCell ref="U79:W79"/>
    <mergeCell ref="X79:Y79"/>
    <mergeCell ref="Z79:AB79"/>
    <mergeCell ref="AC77:AE77"/>
    <mergeCell ref="AF77:AH77"/>
    <mergeCell ref="C78:E78"/>
    <mergeCell ref="F78:G78"/>
    <mergeCell ref="H78:J78"/>
    <mergeCell ref="K78:L78"/>
    <mergeCell ref="N78:P78"/>
    <mergeCell ref="U78:W78"/>
    <mergeCell ref="X78:Y78"/>
    <mergeCell ref="Z78:AB78"/>
    <mergeCell ref="AC76:AE76"/>
    <mergeCell ref="AF76:AH76"/>
    <mergeCell ref="C77:E77"/>
    <mergeCell ref="F77:G77"/>
    <mergeCell ref="H77:J77"/>
    <mergeCell ref="K77:M77"/>
    <mergeCell ref="N77:P77"/>
    <mergeCell ref="U77:W77"/>
    <mergeCell ref="X77:Y77"/>
    <mergeCell ref="Z77:AB77"/>
    <mergeCell ref="N76:P76"/>
    <mergeCell ref="U76:W76"/>
    <mergeCell ref="X76:Y76"/>
    <mergeCell ref="Z76:AB76"/>
    <mergeCell ref="C76:E76"/>
    <mergeCell ref="F76:G76"/>
    <mergeCell ref="H76:J76"/>
    <mergeCell ref="K76:M76"/>
    <mergeCell ref="AC74:AE74"/>
    <mergeCell ref="AF74:AH74"/>
    <mergeCell ref="K75:M75"/>
    <mergeCell ref="N75:P75"/>
    <mergeCell ref="AC75:AE75"/>
    <mergeCell ref="AF75:AH75"/>
    <mergeCell ref="N74:P74"/>
    <mergeCell ref="U74:W75"/>
    <mergeCell ref="X74:Y75"/>
    <mergeCell ref="Z74:AB75"/>
    <mergeCell ref="C74:E75"/>
    <mergeCell ref="F74:G75"/>
    <mergeCell ref="H74:J75"/>
    <mergeCell ref="K74:M74"/>
    <mergeCell ref="N122:S122"/>
    <mergeCell ref="C46:D46"/>
    <mergeCell ref="J45:L45"/>
    <mergeCell ref="G45:I45"/>
    <mergeCell ref="E45:F45"/>
    <mergeCell ref="C45:D45"/>
    <mergeCell ref="M46:O46"/>
    <mergeCell ref="J46:L46"/>
    <mergeCell ref="G46:I46"/>
    <mergeCell ref="E46:F46"/>
    <mergeCell ref="C49:D49"/>
    <mergeCell ref="E49:F49"/>
    <mergeCell ref="G49:I49"/>
    <mergeCell ref="J49:L49"/>
    <mergeCell ref="C51:D51"/>
    <mergeCell ref="E51:F51"/>
    <mergeCell ref="G51:I51"/>
    <mergeCell ref="J51:L51"/>
    <mergeCell ref="C48:D48"/>
    <mergeCell ref="E48:F48"/>
    <mergeCell ref="G48:I48"/>
    <mergeCell ref="J48:L48"/>
    <mergeCell ref="C47:D47"/>
    <mergeCell ref="E47:F47"/>
    <mergeCell ref="G47:I47"/>
    <mergeCell ref="J47:L47"/>
    <mergeCell ref="B3:AJ3"/>
    <mergeCell ref="S7:AJ7"/>
    <mergeCell ref="J13:L13"/>
    <mergeCell ref="A7:Q7"/>
    <mergeCell ref="M13:O13"/>
    <mergeCell ref="C13:D13"/>
    <mergeCell ref="E13:F13"/>
    <mergeCell ref="AE13:AG13"/>
    <mergeCell ref="J20:L20"/>
    <mergeCell ref="M16:O16"/>
    <mergeCell ref="M15:O15"/>
    <mergeCell ref="C14:D14"/>
    <mergeCell ref="C18:D18"/>
    <mergeCell ref="C20:D20"/>
    <mergeCell ref="C17:D17"/>
    <mergeCell ref="C15:D15"/>
    <mergeCell ref="M14:O14"/>
    <mergeCell ref="M18:O18"/>
    <mergeCell ref="M20:O20"/>
    <mergeCell ref="M17:O17"/>
    <mergeCell ref="U46:V46"/>
    <mergeCell ref="M19:O19"/>
    <mergeCell ref="M21:O21"/>
    <mergeCell ref="M22:O22"/>
    <mergeCell ref="N33:O33"/>
    <mergeCell ref="N31:O31"/>
    <mergeCell ref="U44:V44"/>
    <mergeCell ref="AF31:AG31"/>
    <mergeCell ref="Z33:AA33"/>
    <mergeCell ref="AB33:AC33"/>
    <mergeCell ref="W46:X46"/>
    <mergeCell ref="Y46:AA46"/>
    <mergeCell ref="AB46:AD46"/>
    <mergeCell ref="AE45:AG45"/>
    <mergeCell ref="AE46:AG46"/>
    <mergeCell ref="W44:X44"/>
    <mergeCell ref="Y44:AA44"/>
    <mergeCell ref="N66:O66"/>
    <mergeCell ref="AF66:AG66"/>
    <mergeCell ref="Z70:AA70"/>
    <mergeCell ref="AF70:AG70"/>
    <mergeCell ref="G13:I13"/>
    <mergeCell ref="J21:L21"/>
    <mergeCell ref="E14:F14"/>
    <mergeCell ref="G14:I14"/>
    <mergeCell ref="E18:F18"/>
    <mergeCell ref="G18:I18"/>
    <mergeCell ref="E20:F20"/>
    <mergeCell ref="G20:I20"/>
    <mergeCell ref="J14:L14"/>
    <mergeCell ref="J18:L18"/>
    <mergeCell ref="J27:K27"/>
    <mergeCell ref="J28:K28"/>
    <mergeCell ref="N27:O27"/>
    <mergeCell ref="N28:O28"/>
    <mergeCell ref="H29:I29"/>
    <mergeCell ref="H25:I25"/>
    <mergeCell ref="H26:I26"/>
    <mergeCell ref="C43:D43"/>
    <mergeCell ref="E43:F43"/>
    <mergeCell ref="G43:I43"/>
    <mergeCell ref="H27:I27"/>
    <mergeCell ref="H28:I28"/>
    <mergeCell ref="H33:I33"/>
    <mergeCell ref="C44:D44"/>
    <mergeCell ref="E44:F44"/>
    <mergeCell ref="G44:I44"/>
    <mergeCell ref="J44:L44"/>
    <mergeCell ref="H70:I70"/>
    <mergeCell ref="N70:O70"/>
    <mergeCell ref="C52:D52"/>
    <mergeCell ref="E52:F52"/>
    <mergeCell ref="G52:I52"/>
    <mergeCell ref="N60:O60"/>
    <mergeCell ref="M52:O52"/>
    <mergeCell ref="H57:I57"/>
    <mergeCell ref="J57:K57"/>
    <mergeCell ref="N57:O57"/>
    <mergeCell ref="H56:I56"/>
    <mergeCell ref="H55:I55"/>
    <mergeCell ref="J55:K55"/>
    <mergeCell ref="N55:O55"/>
    <mergeCell ref="J52:L52"/>
    <mergeCell ref="J56:K56"/>
    <mergeCell ref="N56:O56"/>
    <mergeCell ref="J33:K33"/>
    <mergeCell ref="M44:O44"/>
    <mergeCell ref="M48:O48"/>
    <mergeCell ref="M47:O47"/>
    <mergeCell ref="M49:O49"/>
    <mergeCell ref="M51:O51"/>
    <mergeCell ref="M50:O50"/>
    <mergeCell ref="AE14:AG14"/>
    <mergeCell ref="U13:V13"/>
    <mergeCell ref="W13:X13"/>
    <mergeCell ref="Y13:AA13"/>
    <mergeCell ref="AB13:AD13"/>
    <mergeCell ref="U14:V14"/>
    <mergeCell ref="W14:X14"/>
    <mergeCell ref="Y14:AA14"/>
    <mergeCell ref="AB14:AD14"/>
    <mergeCell ref="AE15:AG15"/>
    <mergeCell ref="U16:V16"/>
    <mergeCell ref="W16:X16"/>
    <mergeCell ref="Y16:AA16"/>
    <mergeCell ref="AB16:AD16"/>
    <mergeCell ref="AE16:AG16"/>
    <mergeCell ref="U15:V15"/>
    <mergeCell ref="W15:X15"/>
    <mergeCell ref="Y15:AA15"/>
    <mergeCell ref="AB15:AD15"/>
    <mergeCell ref="AB29:AC29"/>
    <mergeCell ref="AF29:AG29"/>
    <mergeCell ref="AE17:AG17"/>
    <mergeCell ref="U17:V17"/>
    <mergeCell ref="W17:X17"/>
    <mergeCell ref="Y17:AA17"/>
    <mergeCell ref="AB17:AD17"/>
    <mergeCell ref="AF55:AG55"/>
    <mergeCell ref="Z56:AA56"/>
    <mergeCell ref="AB28:AC28"/>
    <mergeCell ref="AF28:AG28"/>
    <mergeCell ref="AE43:AG43"/>
    <mergeCell ref="AE44:AG44"/>
    <mergeCell ref="AB30:AC30"/>
    <mergeCell ref="AF30:AG30"/>
    <mergeCell ref="AF33:AG33"/>
    <mergeCell ref="AB43:AD43"/>
    <mergeCell ref="W45:X45"/>
    <mergeCell ref="Y45:AA45"/>
    <mergeCell ref="AB45:AD45"/>
    <mergeCell ref="AB55:AC55"/>
    <mergeCell ref="Z55:AA55"/>
    <mergeCell ref="AF60:AG60"/>
    <mergeCell ref="Z57:AA57"/>
    <mergeCell ref="AB57:AC57"/>
    <mergeCell ref="AF57:AG57"/>
    <mergeCell ref="AB58:AC58"/>
    <mergeCell ref="AF58:AG58"/>
    <mergeCell ref="Z59:AA59"/>
    <mergeCell ref="Z60:AA60"/>
    <mergeCell ref="AB60:AC60"/>
    <mergeCell ref="AB59:AC59"/>
    <mergeCell ref="H30:I30"/>
    <mergeCell ref="J30:K30"/>
    <mergeCell ref="N30:O30"/>
    <mergeCell ref="M45:O45"/>
    <mergeCell ref="J43:L43"/>
    <mergeCell ref="M43:O43"/>
    <mergeCell ref="AF62:AG62"/>
    <mergeCell ref="Z64:AA64"/>
    <mergeCell ref="AB64:AC64"/>
    <mergeCell ref="AF64:AG64"/>
    <mergeCell ref="H64:I64"/>
    <mergeCell ref="H59:I59"/>
    <mergeCell ref="J59:K59"/>
    <mergeCell ref="N59:O59"/>
    <mergeCell ref="J64:K64"/>
    <mergeCell ref="N64:O64"/>
    <mergeCell ref="N62:O62"/>
    <mergeCell ref="H60:I60"/>
    <mergeCell ref="J60:K60"/>
    <mergeCell ref="J29:K29"/>
    <mergeCell ref="N29:O29"/>
    <mergeCell ref="Z30:AA30"/>
    <mergeCell ref="AF59:AG59"/>
    <mergeCell ref="J58:K58"/>
    <mergeCell ref="N58:O58"/>
    <mergeCell ref="AB56:AC56"/>
    <mergeCell ref="AB44:AD44"/>
    <mergeCell ref="AF56:AG56"/>
    <mergeCell ref="U45:V45"/>
    <mergeCell ref="Z28:AA28"/>
    <mergeCell ref="U43:V43"/>
    <mergeCell ref="W43:X43"/>
    <mergeCell ref="Y43:AA43"/>
    <mergeCell ref="Z29:AA29"/>
    <mergeCell ref="C21:D21"/>
    <mergeCell ref="E21:F21"/>
    <mergeCell ref="G21:I21"/>
    <mergeCell ref="J26:K26"/>
    <mergeCell ref="G22:I22"/>
    <mergeCell ref="J22:L22"/>
    <mergeCell ref="E22:F22"/>
    <mergeCell ref="C22:D22"/>
    <mergeCell ref="C19:D19"/>
    <mergeCell ref="E19:F19"/>
    <mergeCell ref="G19:I19"/>
    <mergeCell ref="J19:L19"/>
    <mergeCell ref="C50:D50"/>
    <mergeCell ref="E50:F50"/>
    <mergeCell ref="G50:I50"/>
    <mergeCell ref="J50:L50"/>
    <mergeCell ref="C16:D16"/>
    <mergeCell ref="E16:F16"/>
    <mergeCell ref="G16:I16"/>
    <mergeCell ref="J16:L16"/>
    <mergeCell ref="Z26:AA26"/>
    <mergeCell ref="E15:F15"/>
    <mergeCell ref="G15:I15"/>
    <mergeCell ref="J15:L15"/>
    <mergeCell ref="E17:F17"/>
    <mergeCell ref="G17:I17"/>
    <mergeCell ref="J17:L17"/>
    <mergeCell ref="J25:K25"/>
    <mergeCell ref="N25:O25"/>
    <mergeCell ref="N26:O26"/>
    <mergeCell ref="AF25:AG25"/>
    <mergeCell ref="AB25:AC25"/>
    <mergeCell ref="AF26:AG26"/>
    <mergeCell ref="AB26:AC26"/>
    <mergeCell ref="G124:K124"/>
    <mergeCell ref="W21:X21"/>
    <mergeCell ref="U21:V21"/>
    <mergeCell ref="AF27:AG27"/>
    <mergeCell ref="AB27:AC27"/>
    <mergeCell ref="Z27:AA27"/>
    <mergeCell ref="AE21:AG21"/>
    <mergeCell ref="AB21:AD21"/>
    <mergeCell ref="Y21:AA21"/>
    <mergeCell ref="Z25:AA25"/>
  </mergeCells>
  <printOptions/>
  <pageMargins left="0.5" right="0.5" top="0.18" bottom="0.14" header="0.4" footer="0.32"/>
  <pageSetup horizontalDpi="300" verticalDpi="300" orientation="landscape" paperSize="9" scale="91" r:id="rId2"/>
  <headerFooter alignWithMargins="0">
    <oddFooter>&amp;CPage &amp;P</oddFooter>
  </headerFooter>
  <rowBreaks count="2" manualBreakCount="2">
    <brk id="40" max="35" man="1"/>
    <brk id="12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Reka Akitek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shook</cp:lastModifiedBy>
  <cp:lastPrinted>2008-01-14T02:52:12Z</cp:lastPrinted>
  <dcterms:created xsi:type="dcterms:W3CDTF">2007-06-26T04:45:21Z</dcterms:created>
  <dcterms:modified xsi:type="dcterms:W3CDTF">2008-03-18T08:09:05Z</dcterms:modified>
  <cp:category/>
  <cp:version/>
  <cp:contentType/>
  <cp:contentStatus/>
</cp:coreProperties>
</file>